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salas.pei\Downloads\"/>
    </mc:Choice>
  </mc:AlternateContent>
  <bookViews>
    <workbookView xWindow="0" yWindow="0" windowWidth="15360" windowHeight="7620"/>
  </bookViews>
  <sheets>
    <sheet name="EECC" sheetId="1" r:id="rId1"/>
    <sheet name="RAZONES FINANCIERA" sheetId="2" state="hidden" r:id="rId2"/>
    <sheet name="RESULTADOS PARA ANALISIS" sheetId="3" state="hidden" r:id="rId3"/>
  </sheets>
  <externalReferences>
    <externalReference r:id="rId4"/>
  </externalReferences>
  <calcPr calcId="162913"/>
</workbook>
</file>

<file path=xl/calcChain.xml><?xml version="1.0" encoding="utf-8"?>
<calcChain xmlns="http://schemas.openxmlformats.org/spreadsheetml/2006/main">
  <c r="F1" i="3" l="1"/>
  <c r="C26" i="1" l="1"/>
  <c r="B26" i="1"/>
  <c r="F4" i="3" l="1"/>
  <c r="G118" i="3" l="1"/>
  <c r="D119" i="3"/>
  <c r="C119" i="3"/>
  <c r="G106" i="3"/>
  <c r="D94" i="3"/>
  <c r="C94" i="3"/>
  <c r="G86" i="3"/>
  <c r="G79" i="3"/>
  <c r="G77" i="3"/>
  <c r="G75" i="3"/>
  <c r="D52" i="3"/>
  <c r="C52" i="3"/>
  <c r="G52" i="3" s="1"/>
  <c r="D50" i="3"/>
  <c r="C50" i="3"/>
  <c r="A49" i="3"/>
  <c r="G45" i="3"/>
  <c r="F45" i="3"/>
  <c r="A44" i="3"/>
  <c r="G39" i="3"/>
  <c r="F39" i="3"/>
  <c r="G37" i="3"/>
  <c r="D38" i="3"/>
  <c r="C38" i="3"/>
  <c r="G34" i="3"/>
  <c r="F34" i="3"/>
  <c r="G32" i="3"/>
  <c r="D33" i="3"/>
  <c r="C33" i="3"/>
  <c r="G29" i="3"/>
  <c r="F29" i="3"/>
  <c r="G27" i="3"/>
  <c r="D49" i="3"/>
  <c r="C49" i="3"/>
  <c r="D44" i="3"/>
  <c r="C44" i="3"/>
  <c r="G15" i="3"/>
  <c r="G9" i="3"/>
  <c r="G7" i="3"/>
  <c r="D1" i="3"/>
  <c r="G11" i="3" l="1"/>
  <c r="F11" i="3"/>
  <c r="G12" i="3"/>
  <c r="F12" i="3"/>
  <c r="C48" i="3"/>
  <c r="G44" i="3"/>
  <c r="F44" i="3"/>
  <c r="D48" i="3"/>
  <c r="C53" i="3"/>
  <c r="C51" i="3"/>
  <c r="G49" i="3"/>
  <c r="F49" i="3"/>
  <c r="D53" i="3"/>
  <c r="D51" i="3"/>
  <c r="C35" i="3"/>
  <c r="G33" i="3"/>
  <c r="F33" i="3"/>
  <c r="D35" i="3"/>
  <c r="C40" i="3"/>
  <c r="G38" i="3"/>
  <c r="F38" i="3"/>
  <c r="D40" i="3"/>
  <c r="C60" i="3"/>
  <c r="D60" i="3"/>
  <c r="G4" i="3"/>
  <c r="F5" i="3"/>
  <c r="G5" i="3"/>
  <c r="F7" i="3"/>
  <c r="F9" i="3"/>
  <c r="F15" i="3"/>
  <c r="F18" i="3"/>
  <c r="G18" i="3"/>
  <c r="F26" i="3"/>
  <c r="G26" i="3"/>
  <c r="F27" i="3"/>
  <c r="C28" i="3"/>
  <c r="D28" i="3"/>
  <c r="F31" i="3"/>
  <c r="G31" i="3"/>
  <c r="F32" i="3"/>
  <c r="F36" i="3"/>
  <c r="G36" i="3"/>
  <c r="F37" i="3"/>
  <c r="C46" i="3"/>
  <c r="D46" i="3"/>
  <c r="F50" i="3"/>
  <c r="G50" i="3"/>
  <c r="F52" i="3"/>
  <c r="F58" i="3"/>
  <c r="G58" i="3"/>
  <c r="C80" i="3"/>
  <c r="G78" i="3"/>
  <c r="F78" i="3"/>
  <c r="D80" i="3"/>
  <c r="F61" i="3"/>
  <c r="G61" i="3"/>
  <c r="F64" i="3"/>
  <c r="G64" i="3"/>
  <c r="C73" i="3"/>
  <c r="G71" i="3"/>
  <c r="F71" i="3"/>
  <c r="D73" i="3"/>
  <c r="F67" i="3"/>
  <c r="G67" i="3"/>
  <c r="C90" i="3"/>
  <c r="G88" i="3"/>
  <c r="F88" i="3"/>
  <c r="D90" i="3"/>
  <c r="G94" i="3"/>
  <c r="F94" i="3"/>
  <c r="G95" i="3"/>
  <c r="F95" i="3"/>
  <c r="F75" i="3"/>
  <c r="F77" i="3"/>
  <c r="F79" i="3"/>
  <c r="F85" i="3"/>
  <c r="G85" i="3"/>
  <c r="F86" i="3"/>
  <c r="C87" i="3"/>
  <c r="D87" i="3"/>
  <c r="F92" i="3"/>
  <c r="G92" i="3"/>
  <c r="F93" i="3"/>
  <c r="G93" i="3"/>
  <c r="C107" i="3"/>
  <c r="D107" i="3"/>
  <c r="F105" i="3"/>
  <c r="G105" i="3"/>
  <c r="G112" i="3"/>
  <c r="F112" i="3"/>
  <c r="C116" i="3"/>
  <c r="G114" i="3"/>
  <c r="F114" i="3"/>
  <c r="D116" i="3"/>
  <c r="G119" i="3"/>
  <c r="F119" i="3"/>
  <c r="F106" i="3"/>
  <c r="F108" i="3"/>
  <c r="G108" i="3"/>
  <c r="C110" i="3"/>
  <c r="D110" i="3"/>
  <c r="F111" i="3"/>
  <c r="G111" i="3"/>
  <c r="C113" i="3"/>
  <c r="D113" i="3"/>
  <c r="F117" i="3"/>
  <c r="G117" i="3"/>
  <c r="F118" i="3"/>
  <c r="G113" i="3" l="1"/>
  <c r="F113" i="3"/>
  <c r="G110" i="3"/>
  <c r="F110" i="3"/>
  <c r="G116" i="3"/>
  <c r="F116" i="3"/>
  <c r="G107" i="3"/>
  <c r="F107" i="3"/>
  <c r="G109" i="3"/>
  <c r="F109" i="3"/>
  <c r="G115" i="3"/>
  <c r="F115" i="3"/>
  <c r="G87" i="3"/>
  <c r="F87" i="3"/>
  <c r="D97" i="3"/>
  <c r="G96" i="3"/>
  <c r="F96" i="3"/>
  <c r="C97" i="3"/>
  <c r="G90" i="3"/>
  <c r="F90" i="3"/>
  <c r="D76" i="3"/>
  <c r="G73" i="3"/>
  <c r="F73" i="3"/>
  <c r="C76" i="3"/>
  <c r="G74" i="3"/>
  <c r="F74" i="3"/>
  <c r="G80" i="3"/>
  <c r="F80" i="3"/>
  <c r="G72" i="3"/>
  <c r="F72" i="3"/>
  <c r="G89" i="3"/>
  <c r="F89" i="3"/>
  <c r="G46" i="3"/>
  <c r="F46" i="3"/>
  <c r="D30" i="3"/>
  <c r="C30" i="3"/>
  <c r="G28" i="3"/>
  <c r="F28" i="3"/>
  <c r="G6" i="3"/>
  <c r="F6" i="3"/>
  <c r="G60" i="3"/>
  <c r="F60" i="3"/>
  <c r="G40" i="3"/>
  <c r="F40" i="3"/>
  <c r="G35" i="3"/>
  <c r="F35" i="3"/>
  <c r="G51" i="3"/>
  <c r="F51" i="3"/>
  <c r="G53" i="3"/>
  <c r="F53" i="3"/>
  <c r="G59" i="3"/>
  <c r="F59" i="3"/>
  <c r="D47" i="3"/>
  <c r="C47" i="3"/>
  <c r="G48" i="3"/>
  <c r="F48" i="3"/>
  <c r="G16" i="3"/>
  <c r="F16" i="3"/>
  <c r="G13" i="3"/>
  <c r="F13" i="3"/>
  <c r="G14" i="3"/>
  <c r="F14" i="3"/>
  <c r="G17" i="3" l="1"/>
  <c r="F17" i="3"/>
  <c r="A21" i="3" s="1"/>
  <c r="G19" i="3"/>
  <c r="F19" i="3"/>
  <c r="G47" i="3"/>
  <c r="F47" i="3"/>
  <c r="G62" i="3"/>
  <c r="F62" i="3"/>
  <c r="C63" i="3"/>
  <c r="A54" i="3"/>
  <c r="D63" i="3"/>
  <c r="G8" i="3"/>
  <c r="F8" i="3"/>
  <c r="G10" i="3"/>
  <c r="F10" i="3"/>
  <c r="C41" i="3"/>
  <c r="G30" i="3"/>
  <c r="F30" i="3"/>
  <c r="D41" i="3"/>
  <c r="G101" i="3"/>
  <c r="F101" i="3"/>
  <c r="C102" i="3"/>
  <c r="G76" i="3"/>
  <c r="F76" i="3"/>
  <c r="D102" i="3"/>
  <c r="G97" i="3"/>
  <c r="F97" i="3"/>
  <c r="C98" i="3"/>
  <c r="D98" i="3"/>
  <c r="G98" i="3" l="1"/>
  <c r="F98" i="3"/>
  <c r="G100" i="3"/>
  <c r="F100" i="3"/>
  <c r="G102" i="3"/>
  <c r="F102" i="3"/>
  <c r="D42" i="3"/>
  <c r="C42" i="3"/>
  <c r="A43" i="3" s="1"/>
  <c r="G41" i="3"/>
  <c r="F41" i="3"/>
  <c r="D66" i="3"/>
  <c r="G63" i="3"/>
  <c r="F63" i="3"/>
  <c r="G65" i="3"/>
  <c r="F65" i="3"/>
  <c r="C66" i="3"/>
  <c r="A22" i="3"/>
  <c r="G20" i="3"/>
  <c r="F20" i="3"/>
  <c r="G66" i="3" l="1"/>
  <c r="F66" i="3"/>
  <c r="G68" i="3"/>
  <c r="F68" i="3"/>
  <c r="C69" i="3"/>
  <c r="D69" i="3"/>
  <c r="G42" i="3"/>
  <c r="F42" i="3"/>
  <c r="G69" i="3" l="1"/>
  <c r="F69" i="3"/>
</calcChain>
</file>

<file path=xl/sharedStrings.xml><?xml version="1.0" encoding="utf-8"?>
<sst xmlns="http://schemas.openxmlformats.org/spreadsheetml/2006/main" count="305" uniqueCount="244">
  <si>
    <t>BALANCE GENERAL</t>
  </si>
  <si>
    <t>Disponibilidades</t>
  </si>
  <si>
    <t>Inversiones Transitorias</t>
  </si>
  <si>
    <t>Cuentas a Cobrar</t>
  </si>
  <si>
    <t>Inventarios</t>
  </si>
  <si>
    <t>Otros Activos Corrientes</t>
  </si>
  <si>
    <t>Activos Fijos Netos</t>
  </si>
  <si>
    <t>Activos Intangibles Netos</t>
  </si>
  <si>
    <t>Inversiones Permanentes</t>
  </si>
  <si>
    <t>Otros Activos No Corrientes</t>
  </si>
  <si>
    <t>ACTIVOS TOTALES</t>
  </si>
  <si>
    <t>Proveedores</t>
  </si>
  <si>
    <t>Deudas Bancarias y Financieras CP</t>
  </si>
  <si>
    <t>Impuestos, Sueldos y Previsiones a Pagar</t>
  </si>
  <si>
    <t>Otros Pasivos a Pagar</t>
  </si>
  <si>
    <t>TOTAL PASIVO CORRIENTE</t>
  </si>
  <si>
    <t>Deudas Bancarias y Financieras LP</t>
  </si>
  <si>
    <t>Otros Pasivos a Pagar de LP</t>
  </si>
  <si>
    <t>TOTAL PASIVO NO CORRIENTE</t>
  </si>
  <si>
    <t>PASIVOS TOTALES</t>
  </si>
  <si>
    <t>Capital Social</t>
  </si>
  <si>
    <t>Reservas Legales y Estatutarias</t>
  </si>
  <si>
    <t>Utilidades Retenidas</t>
  </si>
  <si>
    <t>TOTAL PATRIMONIO NETO</t>
  </si>
  <si>
    <t>PASIVOS + PN</t>
  </si>
  <si>
    <t>ESTADO DE RESULTADOS</t>
  </si>
  <si>
    <t>Ingresos por Ventas</t>
  </si>
  <si>
    <t>Inventario Inicial</t>
  </si>
  <si>
    <t xml:space="preserve"> (+) Compras</t>
  </si>
  <si>
    <t xml:space="preserve"> (-) Inventario Final</t>
  </si>
  <si>
    <t>Costo de Ventas</t>
  </si>
  <si>
    <t>UTILIDAD BRUTA</t>
  </si>
  <si>
    <t>Gastos de Comercialización</t>
  </si>
  <si>
    <t>Gastos de Administración</t>
  </si>
  <si>
    <t>Otros Gastos Generales</t>
  </si>
  <si>
    <t>Depreciaciones</t>
  </si>
  <si>
    <t xml:space="preserve"> (-) TOTAL GASTOS OPERATIVOS</t>
  </si>
  <si>
    <t>UTILIDAD OPERATIVA (EBIT)</t>
  </si>
  <si>
    <t>Intereses Pagados</t>
  </si>
  <si>
    <t>Intereses Cobrados</t>
  </si>
  <si>
    <t>Resultados No Operativos (Extraordinarios)</t>
  </si>
  <si>
    <t>UTILIDAD a/IMPUESTOS (EBT)</t>
  </si>
  <si>
    <t>RESULTADO DEL EJERCICIO</t>
  </si>
  <si>
    <t>ANALISIS FINANCIERO - RAZONES FINANCIERAS</t>
  </si>
  <si>
    <t xml:space="preserve">DIMENSION 1: SITUACION FINANCIERA DE CORTO PLAZO - </t>
  </si>
  <si>
    <t>ANALISIS DE LA LIQUIDEZ</t>
  </si>
  <si>
    <t xml:space="preserve"> Capital de Trabajo</t>
  </si>
  <si>
    <t>Activo Corriente - Pasivo Corriente</t>
  </si>
  <si>
    <t>$</t>
  </si>
  <si>
    <t xml:space="preserve"> Rotación de Capital de Trabajo</t>
  </si>
  <si>
    <t>Ventas / Capital de trabajo</t>
  </si>
  <si>
    <t>x</t>
  </si>
  <si>
    <t xml:space="preserve"> Necesidades Operativas de Fondos (NOF)</t>
  </si>
  <si>
    <t>(Act Corr - Caja Excedente) - (Pas Corr - Deuda Fin CP)</t>
  </si>
  <si>
    <t xml:space="preserve"> Capital de Trabajo/Ventas</t>
  </si>
  <si>
    <t>Capital de trabajo / Vtas</t>
  </si>
  <si>
    <t>%</t>
  </si>
  <si>
    <t xml:space="preserve"> Capital de Trabajo/Activos</t>
  </si>
  <si>
    <t>Capital de trabajo / Activos totales</t>
  </si>
  <si>
    <t xml:space="preserve"> Ratio de Liquidez Corriente</t>
  </si>
  <si>
    <t>Activo Corriente / Pasivo Corriente</t>
  </si>
  <si>
    <t xml:space="preserve"> Prueba Acida o Liquidez Seca</t>
  </si>
  <si>
    <t>(Activo Corriente - Inventarios) / Pasivo Corr</t>
  </si>
  <si>
    <t xml:space="preserve"> Prueba Defensiva</t>
  </si>
  <si>
    <t>(Disponib + Invers Transit ) / Pas Corr</t>
  </si>
  <si>
    <t xml:space="preserve">DIMENSION 2: EFICIENCIA EN LA GESTION DE RECURSOS - </t>
  </si>
  <si>
    <t>RATIOS DE ACTIVIDAD</t>
  </si>
  <si>
    <t xml:space="preserve"> Rotación de Cuentas por Cobrar</t>
  </si>
  <si>
    <t>Ingr x Ventas / {Prom Ctas a cobrar / ( 1 + IVA )}</t>
  </si>
  <si>
    <t xml:space="preserve"> Días de Cuentas por Cobrar</t>
  </si>
  <si>
    <t xml:space="preserve">{(Prom Ctas a cobrar / 1,21) / Ventas} x 365 </t>
  </si>
  <si>
    <t>Días</t>
  </si>
  <si>
    <t xml:space="preserve"> Rotación de Stocks</t>
  </si>
  <si>
    <t>C M V / Inventarios</t>
  </si>
  <si>
    <t xml:space="preserve"> Días de Inventarios</t>
  </si>
  <si>
    <t>(Inventarios / CMV) x 365</t>
  </si>
  <si>
    <t xml:space="preserve"> Compras</t>
  </si>
  <si>
    <t>CMV - Ei + Ef</t>
  </si>
  <si>
    <t xml:space="preserve"> Rotación de Cuentas por Pagar</t>
  </si>
  <si>
    <t>Compras / {Ctas a Pagar / ( 1 + IVA )}</t>
  </si>
  <si>
    <t xml:space="preserve"> Días de Cuentas por Pagar</t>
  </si>
  <si>
    <t>{(Ctas a Pagar / ( 1 + IVA )) / Compras} x 365</t>
  </si>
  <si>
    <t xml:space="preserve"> CICLO OPERATIVO</t>
  </si>
  <si>
    <t>Días de Ctas a Cob - Días de Invent</t>
  </si>
  <si>
    <t xml:space="preserve"> CICLO DE CAJA</t>
  </si>
  <si>
    <t>Ciclo Operat - Días Ctas a Pag</t>
  </si>
  <si>
    <t xml:space="preserve"> Días de Caja y Bancos</t>
  </si>
  <si>
    <t>{(Disp + Inv Transit) x Días Banc} / Ing Vtas</t>
  </si>
  <si>
    <t xml:space="preserve"> Caja y Bancos / Activos Totales</t>
  </si>
  <si>
    <t xml:space="preserve"> Rotación de Activos</t>
  </si>
  <si>
    <t>Ingr x Vtas / Act Totales</t>
  </si>
  <si>
    <t xml:space="preserve"> Rotación de Activos Fijos</t>
  </si>
  <si>
    <t>Ingr x Vtas / Act Fijos</t>
  </si>
  <si>
    <t xml:space="preserve">DIMENSION 3: SITUACION FINANCIERA DE LARGO PLAZO - </t>
  </si>
  <si>
    <t>ANALISIS DE SOLVENCIA</t>
  </si>
  <si>
    <t xml:space="preserve"> Endeudamiento sobre PN</t>
  </si>
  <si>
    <t>Pasivo Tot / PN Tot</t>
  </si>
  <si>
    <t xml:space="preserve"> Endeudamiento sobre Activo Total</t>
  </si>
  <si>
    <t>Pasivo Tot / Act Tot</t>
  </si>
  <si>
    <t xml:space="preserve"> Leverage Operativo</t>
  </si>
  <si>
    <t>Margen Bruto / EBIT</t>
  </si>
  <si>
    <t xml:space="preserve"> Leverage Financiero</t>
  </si>
  <si>
    <t>EBIT / EBT</t>
  </si>
  <si>
    <t xml:space="preserve"> Leverage Combinado</t>
  </si>
  <si>
    <t>Leverage Op x Leverage Fin</t>
  </si>
  <si>
    <t xml:space="preserve"> Endeudamiento Bancario</t>
  </si>
  <si>
    <t xml:space="preserve">Deuda Bancaria / PN </t>
  </si>
  <si>
    <t xml:space="preserve"> GRADO APALANCAM. ROE/ROIC</t>
  </si>
  <si>
    <t>ROE / ROIC</t>
  </si>
  <si>
    <t xml:space="preserve">DIMENSION 4: EXCEDENTE ECONOMICO - </t>
  </si>
  <si>
    <t>ANALSIS DE LA RENTABILIDAD</t>
  </si>
  <si>
    <t xml:space="preserve"> Margen Bruto</t>
  </si>
  <si>
    <t>Margen Bruto / Vtas</t>
  </si>
  <si>
    <t xml:space="preserve"> Margen Operativo EBIT</t>
  </si>
  <si>
    <t>EBIT / Vtas</t>
  </si>
  <si>
    <t xml:space="preserve"> Margen Operativo EBITDA</t>
  </si>
  <si>
    <t>EBITDA / Vtas</t>
  </si>
  <si>
    <t xml:space="preserve"> Margen Neto</t>
  </si>
  <si>
    <t>Resultado Neto / Vtas</t>
  </si>
  <si>
    <t xml:space="preserve">  ROA</t>
  </si>
  <si>
    <t>Resultado Neto / Act Totales</t>
  </si>
  <si>
    <t xml:space="preserve">  ROE</t>
  </si>
  <si>
    <t>Resultado Neto / PN</t>
  </si>
  <si>
    <t xml:space="preserve">  ROIC</t>
  </si>
  <si>
    <t>EBIT * (1-t) / Cap Invert</t>
  </si>
  <si>
    <t xml:space="preserve">  DUPONT</t>
  </si>
  <si>
    <t>Margen Neto x Rot Act = ROA x Lev Act = ROE</t>
  </si>
  <si>
    <t xml:space="preserve">  WACC</t>
  </si>
  <si>
    <t>Ki x (1-t) * DF/(DF+Equity) + Ke x Equity/(DF+Equity)</t>
  </si>
  <si>
    <t xml:space="preserve">  Costo del Capital Propio (Ke) = CAPM</t>
  </si>
  <si>
    <t>Tasa Libre de Riesgo + Beta x (Rm - Rf) + Prima RP</t>
  </si>
  <si>
    <t xml:space="preserve">  Capital invertido</t>
  </si>
  <si>
    <t>NOF + Activo No Corriente</t>
  </si>
  <si>
    <t xml:space="preserve">  EVA</t>
  </si>
  <si>
    <t>( ROIC - WACC ) * Capital Invertido</t>
  </si>
  <si>
    <t xml:space="preserve">DIMENSION 5: SITUACION DE LOS GASTOS FINANCIEROS - </t>
  </si>
  <si>
    <t>ANALSIS DE LA COBERTURA</t>
  </si>
  <si>
    <t xml:space="preserve"> Concentración Deuda CP</t>
  </si>
  <si>
    <t>Deuda CP / (Deu CP + Deu LP)</t>
  </si>
  <si>
    <t xml:space="preserve"> Tasa Promedio de Endeudamiento</t>
  </si>
  <si>
    <t>Inter Fin / Deuda Fin Total</t>
  </si>
  <si>
    <t xml:space="preserve"> Cobertura de Intereses</t>
  </si>
  <si>
    <t>EBIT o EBITDA / Inter Financ</t>
  </si>
  <si>
    <t xml:space="preserve"> Cobertura de Deuda</t>
  </si>
  <si>
    <t>EBIT o EBITDA /  Deuda Total</t>
  </si>
  <si>
    <t xml:space="preserve"> Cobertura de Gastos Fijos</t>
  </si>
  <si>
    <t>Margen Bruto / Gtos Fijos</t>
  </si>
  <si>
    <t>Cobertura Servicio total de deuda</t>
  </si>
  <si>
    <t>EBIT / (Intereses + Pagos de Capital / (1 - t))</t>
  </si>
  <si>
    <t>&lt;</t>
  </si>
  <si>
    <t>DIMENSION 1: SITUACION FINANCIERA DE CORTO PLAZO - ANALISIS DE LA LIQUIDEZ</t>
  </si>
  <si>
    <t>Activo Corriente</t>
  </si>
  <si>
    <t xml:space="preserve"> (-) Pasivo Corriente</t>
  </si>
  <si>
    <t xml:space="preserve"> (=) Capital de Trabajo</t>
  </si>
  <si>
    <t xml:space="preserve"> (/) Ventas</t>
  </si>
  <si>
    <t xml:space="preserve"> (=) Capital de Trabajo/Ventas</t>
  </si>
  <si>
    <t xml:space="preserve"> (/) Total de Activos</t>
  </si>
  <si>
    <t xml:space="preserve"> (=) Capital de Trabajo/Activos</t>
  </si>
  <si>
    <t xml:space="preserve"> (/) Pasivo Corriente</t>
  </si>
  <si>
    <t xml:space="preserve"> (=) Ratio de Liquidez</t>
  </si>
  <si>
    <t xml:space="preserve"> (-) Inventarios</t>
  </si>
  <si>
    <t xml:space="preserve"> (=) Prueba Acida</t>
  </si>
  <si>
    <t>Disponibilidades + Inversiones Transitorias</t>
  </si>
  <si>
    <t xml:space="preserve"> (=) Prueba Defensiva</t>
  </si>
  <si>
    <t>Medido como % de las ventas se observa una ligera baja derivada principalmente de la disminución de los inventarios. Esto podría leerse como una mejora en la gestión. Sin embargo, de persistir podría ser una señal de “Sobreexplotación”: falta de recursos en el balance para soportar el nivel de operaciones.</t>
  </si>
  <si>
    <t>DIMENSION 2: EFICIENCIA EN LA GESTION DE RECURSOS - RATIOS DE ACTIVIDAD</t>
  </si>
  <si>
    <t xml:space="preserve"> (/) Cuentas a Cobrar sin IVA</t>
  </si>
  <si>
    <t xml:space="preserve"> (=) Rotación de Cuentas por Cobrar</t>
  </si>
  <si>
    <t xml:space="preserve"> ( / Días Bancarios para Rotación)</t>
  </si>
  <si>
    <t xml:space="preserve"> (=) Días de Cuentas por Cobrar</t>
  </si>
  <si>
    <t>Costo de las Mercaderías Vendidas</t>
  </si>
  <si>
    <t xml:space="preserve"> (/) Inventarios</t>
  </si>
  <si>
    <t xml:space="preserve"> (=) Rotación de Stocks</t>
  </si>
  <si>
    <t xml:space="preserve"> (=) Días de Inventarios</t>
  </si>
  <si>
    <t>Compras</t>
  </si>
  <si>
    <t xml:space="preserve"> (/) Cuentas a Pagar sin IVA</t>
  </si>
  <si>
    <t xml:space="preserve"> (=) Rotación de Cuentas por Pagar</t>
  </si>
  <si>
    <t xml:space="preserve"> (=) Días de Cuentas por Pagar</t>
  </si>
  <si>
    <t>CICLO OPERATIVO</t>
  </si>
  <si>
    <t>CICLO DE CAJA</t>
  </si>
  <si>
    <t xml:space="preserve"> ( x) Días Bancarios para Rotación</t>
  </si>
  <si>
    <t xml:space="preserve"> (/) Ingresos por Ventas</t>
  </si>
  <si>
    <t xml:space="preserve"> (=) Días de Caja y Bancos</t>
  </si>
  <si>
    <t xml:space="preserve"> (=) Caja y Bancos / Activos Totales</t>
  </si>
  <si>
    <t>Activos Totales</t>
  </si>
  <si>
    <t xml:space="preserve"> (=) Rotación de Activos</t>
  </si>
  <si>
    <t>Activos Fijos</t>
  </si>
  <si>
    <t xml:space="preserve"> (=) Rotación de Activos Fijos</t>
  </si>
  <si>
    <t>DIMENSION 4: EXCEDENTE ECONOMICO - ANALISIS DE LA RENTABILIDAD</t>
  </si>
  <si>
    <t>Utilidad Bruta</t>
  </si>
  <si>
    <t xml:space="preserve"> (=) Margen Bruto</t>
  </si>
  <si>
    <t>Utilidad Operativa (EBIT)</t>
  </si>
  <si>
    <t xml:space="preserve"> (=) Margen Operativo EBIT</t>
  </si>
  <si>
    <t>Utilidad Operativa (EBITDA)</t>
  </si>
  <si>
    <t xml:space="preserve"> (=) Margen Operativo EBITDA</t>
  </si>
  <si>
    <t>Resultado Neto (Net Income)</t>
  </si>
  <si>
    <t xml:space="preserve"> (=) Margen Neto</t>
  </si>
  <si>
    <t xml:space="preserve"> (/) Activos Totales</t>
  </si>
  <si>
    <t xml:space="preserve"> (=) ROA</t>
  </si>
  <si>
    <t xml:space="preserve"> (/) PN</t>
  </si>
  <si>
    <t xml:space="preserve"> (=) ROE</t>
  </si>
  <si>
    <t>Tasa Efectiva de Ipuestos (t)</t>
  </si>
  <si>
    <t>NOPAT = EBIT*(1-T)</t>
  </si>
  <si>
    <t xml:space="preserve"> (/) Capital Invertido</t>
  </si>
  <si>
    <t xml:space="preserve"> (=) ROIC</t>
  </si>
  <si>
    <t>DIMENSION 3: SITUACION FINANCIERA DE LARGO PLAZO - ANALISIS DE LA SOLVENCIA</t>
  </si>
  <si>
    <t>Pasivo Total</t>
  </si>
  <si>
    <t xml:space="preserve"> (/) PN Total</t>
  </si>
  <si>
    <t xml:space="preserve"> (=) Estructura de Capital</t>
  </si>
  <si>
    <t xml:space="preserve"> (/) Activo Total</t>
  </si>
  <si>
    <t xml:space="preserve"> (=) Razón de Endeudamiento</t>
  </si>
  <si>
    <t xml:space="preserve"> (/) EBIT</t>
  </si>
  <si>
    <t xml:space="preserve"> (=) Leverage Operativo</t>
  </si>
  <si>
    <t>EBIT</t>
  </si>
  <si>
    <t xml:space="preserve"> (/) EBT</t>
  </si>
  <si>
    <t xml:space="preserve"> (=) Leverage Financiero</t>
  </si>
  <si>
    <t xml:space="preserve"> (=) Leverage Combinado</t>
  </si>
  <si>
    <t>ROE</t>
  </si>
  <si>
    <t>ROIC</t>
  </si>
  <si>
    <t xml:space="preserve"> (=) GRADO APALANCAM. ROE/ROIC</t>
  </si>
  <si>
    <t>DIMENSION 5: SITUACION DE LOS GASTOS FINANCIEROS - ANALISIS DE LA COBERTURA</t>
  </si>
  <si>
    <t>Deuda Financiera CP</t>
  </si>
  <si>
    <t>Deuda Financiera LP</t>
  </si>
  <si>
    <t xml:space="preserve"> (=) Concentración Deuda CP</t>
  </si>
  <si>
    <t>Intereses Financieros</t>
  </si>
  <si>
    <t xml:space="preserve"> (/) Deuda Total Promedio</t>
  </si>
  <si>
    <t xml:space="preserve"> (=) Tasa Promedio de Endeudamiento</t>
  </si>
  <si>
    <t xml:space="preserve"> (/) Intereses Financieros</t>
  </si>
  <si>
    <t xml:space="preserve"> (=) Cobertura de Intereses</t>
  </si>
  <si>
    <t xml:space="preserve"> (/) Deuda Total</t>
  </si>
  <si>
    <t xml:space="preserve"> (=) Cobertura de Deuda</t>
  </si>
  <si>
    <t xml:space="preserve"> (/) Gastos Fijos</t>
  </si>
  <si>
    <t xml:space="preserve"> (=) Cobertura de Gastos Fijos</t>
  </si>
  <si>
    <t>Micrográficos</t>
  </si>
  <si>
    <t>1. Totales
2. Análisis Horizontal
3. Análisis Vertical
4. Micrográficos
5.  Iconos de relación  (formato condicional)
6. Recomendaciones</t>
  </si>
  <si>
    <t>Gastos de Ventas</t>
  </si>
  <si>
    <t>TOTAL ACTIVO CORRIENTE (Corto plazo)</t>
  </si>
  <si>
    <t>TOTAL PPyE (Largo plazo)</t>
  </si>
  <si>
    <t>Impuesto a al Renta 32%</t>
  </si>
  <si>
    <t>Utilidades del ejercicio</t>
  </si>
  <si>
    <t>Gasto financiero</t>
  </si>
  <si>
    <t>Ajustes y Reservas por Revaluación</t>
  </si>
  <si>
    <t>VARIACIÓN PORCENTUAL
RELACIÓ 2016 - 2017 (AH)</t>
  </si>
  <si>
    <t>PARTICIPACIÓN DE RUBROS (AV)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</si>
</sst>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quot;$&quot;\ #,##0;[Red]&quot;$&quot;\ \-#,##0"/>
    <numFmt numFmtId="165" formatCode="0.0%"/>
    <numFmt numFmtId="166" formatCode="0.00\ \p\p"/>
    <numFmt numFmtId="167" formatCode="0.0"/>
    <numFmt numFmtId="168" formatCode="0.00\ \p"/>
    <numFmt numFmtId="169" formatCode="#,##0_ ;[Red]\-#,##0\ "/>
    <numFmt numFmtId="170" formatCode="0.0\ &quot;Días&quot;"/>
  </numFmts>
  <fonts count="23" x14ac:knownFonts="1">
    <font>
      <sz val="11"/>
      <color theme="1"/>
      <name val="Calibri"/>
      <family val="2"/>
      <scheme val="minor"/>
    </font>
    <font>
      <sz val="10"/>
      <name val="Arial"/>
      <family val="2"/>
    </font>
    <font>
      <b/>
      <sz val="10"/>
      <name val="Arial"/>
      <family val="2"/>
    </font>
    <font>
      <i/>
      <sz val="10"/>
      <name val="Arial"/>
      <family val="2"/>
    </font>
    <font>
      <sz val="10"/>
      <color indexed="12"/>
      <name val="Arial"/>
      <family val="2"/>
    </font>
    <font>
      <b/>
      <sz val="10"/>
      <color indexed="57"/>
      <name val="Arial"/>
      <family val="2"/>
    </font>
    <font>
      <b/>
      <sz val="12"/>
      <name val="Arial"/>
      <family val="2"/>
    </font>
    <font>
      <b/>
      <sz val="11"/>
      <name val="Arial"/>
      <family val="2"/>
    </font>
    <font>
      <b/>
      <sz val="12"/>
      <color indexed="57"/>
      <name val="Arial"/>
      <family val="2"/>
    </font>
    <font>
      <b/>
      <sz val="14"/>
      <color indexed="9"/>
      <name val="Arial"/>
      <family val="2"/>
    </font>
    <font>
      <b/>
      <sz val="11"/>
      <color indexed="57"/>
      <name val="Arial"/>
      <family val="2"/>
    </font>
    <font>
      <i/>
      <sz val="10"/>
      <color indexed="12"/>
      <name val="Arial"/>
      <family val="2"/>
    </font>
    <font>
      <sz val="10"/>
      <name val="Arial"/>
      <family val="2"/>
    </font>
    <font>
      <b/>
      <sz val="14"/>
      <color indexed="62"/>
      <name val="Arial"/>
      <family val="2"/>
    </font>
    <font>
      <b/>
      <sz val="12"/>
      <name val="Comic Sans MS"/>
      <family val="4"/>
    </font>
    <font>
      <sz val="11"/>
      <name val="Arial"/>
      <family val="2"/>
    </font>
    <font>
      <b/>
      <sz val="12"/>
      <color indexed="9"/>
      <name val="Arial"/>
      <family val="2"/>
    </font>
    <font>
      <b/>
      <sz val="13"/>
      <name val="Comic Sans MS"/>
      <family val="4"/>
    </font>
    <font>
      <b/>
      <sz val="13"/>
      <color indexed="12"/>
      <name val="Comic Sans MS"/>
      <family val="4"/>
    </font>
    <font>
      <sz val="10"/>
      <color indexed="17"/>
      <name val="Arial"/>
      <family val="2"/>
    </font>
    <font>
      <b/>
      <sz val="14"/>
      <color theme="0"/>
      <name val="Arial"/>
      <family val="2"/>
    </font>
    <font>
      <b/>
      <sz val="14"/>
      <name val="Arial"/>
      <family val="2"/>
    </font>
    <font>
      <sz val="11"/>
      <color theme="1"/>
      <name val="Calibri"/>
      <family val="2"/>
      <scheme val="minor"/>
    </font>
  </fonts>
  <fills count="14">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indexed="26"/>
        <bgColor indexed="64"/>
      </patternFill>
    </fill>
    <fill>
      <patternFill patternType="solid">
        <fgColor indexed="13"/>
        <bgColor indexed="64"/>
      </patternFill>
    </fill>
    <fill>
      <patternFill patternType="solid">
        <fgColor indexed="62"/>
        <bgColor indexed="64"/>
      </patternFill>
    </fill>
    <fill>
      <patternFill patternType="solid">
        <fgColor indexed="40"/>
        <bgColor indexed="64"/>
      </patternFill>
    </fill>
    <fill>
      <patternFill patternType="solid">
        <fgColor indexed="50"/>
        <bgColor indexed="64"/>
      </patternFill>
    </fill>
    <fill>
      <patternFill patternType="solid">
        <fgColor indexed="46"/>
        <bgColor indexed="64"/>
      </patternFill>
    </fill>
    <fill>
      <patternFill patternType="solid">
        <fgColor rgb="FFFFC000"/>
        <bgColor indexed="64"/>
      </patternFill>
    </fill>
    <fill>
      <patternFill patternType="solid">
        <fgColor indexed="17"/>
        <bgColor indexed="64"/>
      </patternFill>
    </fill>
    <fill>
      <patternFill patternType="solid">
        <fgColor indexed="9"/>
        <bgColor indexed="64"/>
      </patternFill>
    </fill>
    <fill>
      <patternFill patternType="solid">
        <fgColor theme="3" tint="0.59999389629810485"/>
        <bgColor indexed="64"/>
      </patternFill>
    </fill>
  </fills>
  <borders count="30">
    <border>
      <left/>
      <right/>
      <top/>
      <bottom/>
      <diagonal/>
    </border>
    <border>
      <left/>
      <right/>
      <top style="hair">
        <color indexed="62"/>
      </top>
      <bottom style="hair">
        <color indexed="62"/>
      </bottom>
      <diagonal/>
    </border>
    <border>
      <left/>
      <right/>
      <top/>
      <bottom style="hair">
        <color indexed="62"/>
      </bottom>
      <diagonal/>
    </border>
    <border>
      <left style="thick">
        <color indexed="17"/>
      </left>
      <right/>
      <top style="thick">
        <color indexed="17"/>
      </top>
      <bottom style="thick">
        <color indexed="17"/>
      </bottom>
      <diagonal/>
    </border>
    <border>
      <left/>
      <right/>
      <top style="thick">
        <color indexed="17"/>
      </top>
      <bottom style="thick">
        <color indexed="17"/>
      </bottom>
      <diagonal/>
    </border>
    <border>
      <left style="thick">
        <color indexed="17"/>
      </left>
      <right/>
      <top/>
      <bottom/>
      <diagonal/>
    </border>
    <border>
      <left style="thick">
        <color indexed="17"/>
      </left>
      <right/>
      <top style="hair">
        <color indexed="62"/>
      </top>
      <bottom style="hair">
        <color indexed="62"/>
      </bottom>
      <diagonal/>
    </border>
    <border>
      <left/>
      <right/>
      <top style="thick">
        <color indexed="17"/>
      </top>
      <bottom/>
      <diagonal/>
    </border>
    <border>
      <left style="thick">
        <color indexed="17"/>
      </left>
      <right/>
      <top style="thick">
        <color indexed="17"/>
      </top>
      <bottom/>
      <diagonal/>
    </border>
    <border>
      <left style="thick">
        <color indexed="17"/>
      </left>
      <right/>
      <top/>
      <bottom style="hair">
        <color indexed="62"/>
      </bottom>
      <diagonal/>
    </border>
    <border>
      <left style="thin">
        <color indexed="64"/>
      </left>
      <right/>
      <top/>
      <bottom/>
      <diagonal/>
    </border>
    <border>
      <left/>
      <right style="thick">
        <color indexed="17"/>
      </right>
      <top/>
      <bottom/>
      <diagonal/>
    </border>
    <border>
      <left style="hair">
        <color indexed="62"/>
      </left>
      <right/>
      <top style="hair">
        <color indexed="62"/>
      </top>
      <bottom style="hair">
        <color indexed="62"/>
      </bottom>
      <diagonal/>
    </border>
    <border>
      <left/>
      <right/>
      <top/>
      <bottom style="hair">
        <color indexed="64"/>
      </bottom>
      <diagonal/>
    </border>
    <border>
      <left style="hair">
        <color indexed="62"/>
      </left>
      <right/>
      <top/>
      <bottom style="hair">
        <color indexed="62"/>
      </bottom>
      <diagonal/>
    </border>
    <border>
      <left style="thin">
        <color indexed="64"/>
      </left>
      <right style="thin">
        <color indexed="64"/>
      </right>
      <top style="thin">
        <color indexed="64"/>
      </top>
      <bottom style="thin">
        <color indexed="64"/>
      </bottom>
      <diagonal/>
    </border>
    <border>
      <left style="thick">
        <color indexed="17"/>
      </left>
      <right/>
      <top style="hair">
        <color indexed="62"/>
      </top>
      <bottom/>
      <diagonal/>
    </border>
    <border>
      <left/>
      <right/>
      <top style="hair">
        <color indexed="62"/>
      </top>
      <bottom/>
      <diagonal/>
    </border>
    <border>
      <left style="double">
        <color indexed="10"/>
      </left>
      <right/>
      <top style="double">
        <color indexed="10"/>
      </top>
      <bottom/>
      <diagonal/>
    </border>
    <border>
      <left/>
      <right/>
      <top style="double">
        <color indexed="10"/>
      </top>
      <bottom/>
      <diagonal/>
    </border>
    <border>
      <left style="double">
        <color indexed="10"/>
      </left>
      <right/>
      <top style="hair">
        <color indexed="17"/>
      </top>
      <bottom style="hair">
        <color indexed="17"/>
      </bottom>
      <diagonal/>
    </border>
    <border>
      <left/>
      <right/>
      <top style="hair">
        <color indexed="17"/>
      </top>
      <bottom style="hair">
        <color indexed="17"/>
      </bottom>
      <diagonal/>
    </border>
    <border>
      <left style="double">
        <color indexed="10"/>
      </left>
      <right/>
      <top/>
      <bottom style="double">
        <color indexed="10"/>
      </bottom>
      <diagonal/>
    </border>
    <border>
      <left/>
      <right/>
      <top/>
      <bottom style="double">
        <color indexed="10"/>
      </bottom>
      <diagonal/>
    </border>
    <border>
      <left style="double">
        <color indexed="10"/>
      </left>
      <right/>
      <top style="double">
        <color indexed="10"/>
      </top>
      <bottom style="double">
        <color indexed="10"/>
      </bottom>
      <diagonal/>
    </border>
    <border>
      <left/>
      <right/>
      <top style="double">
        <color indexed="10"/>
      </top>
      <bottom style="double">
        <color indexed="10"/>
      </bottom>
      <diagonal/>
    </border>
    <border>
      <left style="double">
        <color indexed="10"/>
      </left>
      <right/>
      <top style="double">
        <color indexed="10"/>
      </top>
      <bottom style="hair">
        <color indexed="17"/>
      </bottom>
      <diagonal/>
    </border>
    <border>
      <left/>
      <right/>
      <top style="double">
        <color indexed="10"/>
      </top>
      <bottom style="hair">
        <color indexed="17"/>
      </bottom>
      <diagonal/>
    </border>
    <border>
      <left style="double">
        <color indexed="10"/>
      </left>
      <right/>
      <top style="hair">
        <color indexed="17"/>
      </top>
      <bottom style="double">
        <color indexed="10"/>
      </bottom>
      <diagonal/>
    </border>
    <border>
      <left/>
      <right/>
      <top style="hair">
        <color indexed="17"/>
      </top>
      <bottom style="double">
        <color indexed="10"/>
      </bottom>
      <diagonal/>
    </border>
  </borders>
  <cellStyleXfs count="4">
    <xf numFmtId="0" fontId="0" fillId="0" borderId="0"/>
    <xf numFmtId="0" fontId="1" fillId="0" borderId="0"/>
    <xf numFmtId="9" fontId="1" fillId="0" borderId="0" applyFont="0" applyFill="0" applyBorder="0" applyAlignment="0" applyProtection="0"/>
    <xf numFmtId="9" fontId="22" fillId="0" borderId="0" applyFont="0" applyFill="0" applyBorder="0" applyAlignment="0" applyProtection="0"/>
  </cellStyleXfs>
  <cellXfs count="118">
    <xf numFmtId="0" fontId="0" fillId="0" borderId="0" xfId="0"/>
    <xf numFmtId="0" fontId="0" fillId="0" borderId="0" xfId="0" applyAlignment="1">
      <alignment vertical="center"/>
    </xf>
    <xf numFmtId="0" fontId="14" fillId="5" borderId="5"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2" fillId="5" borderId="6" xfId="0" applyFont="1" applyFill="1" applyBorder="1" applyAlignment="1" applyProtection="1">
      <alignment horizontal="left" vertical="center"/>
    </xf>
    <xf numFmtId="0" fontId="6" fillId="0" borderId="0" xfId="0" applyFont="1" applyAlignment="1">
      <alignment vertical="center" wrapText="1"/>
    </xf>
    <xf numFmtId="0" fontId="15" fillId="0" borderId="0" xfId="0" applyFont="1" applyAlignment="1">
      <alignment vertical="center"/>
    </xf>
    <xf numFmtId="0" fontId="14" fillId="7" borderId="5" xfId="0" applyFont="1" applyFill="1" applyBorder="1" applyAlignment="1" applyProtection="1">
      <alignment horizontal="left" vertical="center"/>
    </xf>
    <xf numFmtId="0" fontId="7" fillId="7" borderId="6" xfId="0" applyFont="1" applyFill="1" applyBorder="1" applyAlignment="1" applyProtection="1">
      <alignment horizontal="left" vertical="center"/>
    </xf>
    <xf numFmtId="0" fontId="14" fillId="8" borderId="5" xfId="0" applyFont="1" applyFill="1" applyBorder="1" applyAlignment="1" applyProtection="1">
      <alignment horizontal="left" vertical="center"/>
    </xf>
    <xf numFmtId="0" fontId="14" fillId="0" borderId="13"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7" fillId="8" borderId="9" xfId="0" applyFont="1" applyFill="1" applyBorder="1" applyAlignment="1" applyProtection="1">
      <alignment horizontal="left" vertical="center"/>
    </xf>
    <xf numFmtId="0" fontId="7" fillId="8" borderId="6" xfId="0" applyFont="1" applyFill="1" applyBorder="1" applyAlignment="1" applyProtection="1">
      <alignment horizontal="left" vertical="center"/>
    </xf>
    <xf numFmtId="0" fontId="12" fillId="0" borderId="0" xfId="0" applyFont="1" applyAlignment="1">
      <alignment vertical="center"/>
    </xf>
    <xf numFmtId="0" fontId="14" fillId="9" borderId="5" xfId="0" applyFont="1" applyFill="1" applyBorder="1" applyAlignment="1" applyProtection="1">
      <alignment horizontal="left" vertical="center"/>
    </xf>
    <xf numFmtId="0" fontId="14" fillId="0" borderId="2" xfId="0" applyFont="1" applyFill="1" applyBorder="1" applyAlignment="1" applyProtection="1">
      <alignment horizontal="left" vertical="center"/>
    </xf>
    <xf numFmtId="0" fontId="7" fillId="9" borderId="6" xfId="0" applyFont="1" applyFill="1" applyBorder="1" applyAlignment="1" applyProtection="1">
      <alignment horizontal="left" vertical="center"/>
    </xf>
    <xf numFmtId="0" fontId="14" fillId="10" borderId="5" xfId="0" applyFont="1" applyFill="1" applyBorder="1" applyAlignment="1" applyProtection="1">
      <alignment horizontal="left" vertical="center"/>
    </xf>
    <xf numFmtId="0" fontId="15" fillId="0" borderId="13" xfId="0" applyFont="1" applyBorder="1" applyAlignment="1">
      <alignment vertical="center"/>
    </xf>
    <xf numFmtId="0" fontId="7" fillId="10" borderId="6" xfId="0" applyFont="1" applyFill="1" applyBorder="1" applyAlignment="1" applyProtection="1">
      <alignment horizontal="left" vertical="center"/>
    </xf>
    <xf numFmtId="0" fontId="12" fillId="0" borderId="12" xfId="0" applyFont="1" applyFill="1" applyBorder="1" applyAlignment="1" applyProtection="1">
      <alignment horizontal="center" vertical="center"/>
    </xf>
    <xf numFmtId="0" fontId="12" fillId="0" borderId="14" xfId="0" applyFont="1" applyFill="1" applyBorder="1" applyAlignment="1" applyProtection="1">
      <alignment horizontal="center" vertical="center"/>
    </xf>
    <xf numFmtId="0" fontId="7" fillId="0" borderId="12" xfId="0" applyFont="1" applyFill="1" applyBorder="1" applyAlignment="1" applyProtection="1">
      <alignment horizontal="center" vertical="center"/>
    </xf>
    <xf numFmtId="0" fontId="0" fillId="0" borderId="15" xfId="0" applyBorder="1"/>
    <xf numFmtId="0" fontId="7" fillId="0" borderId="14" xfId="0" applyFont="1" applyFill="1" applyBorder="1" applyAlignment="1" applyProtection="1">
      <alignment horizontal="center" vertical="center"/>
    </xf>
    <xf numFmtId="0" fontId="9" fillId="6" borderId="3" xfId="0" applyFont="1" applyFill="1" applyBorder="1" applyAlignment="1" applyProtection="1">
      <alignment horizontal="left" vertical="center" indent="1"/>
    </xf>
    <xf numFmtId="0" fontId="9" fillId="6" borderId="4" xfId="0" applyFont="1" applyFill="1" applyBorder="1" applyAlignment="1" applyProtection="1">
      <alignment horizontal="left" vertical="center"/>
    </xf>
    <xf numFmtId="0" fontId="13" fillId="3" borderId="4" xfId="0" applyFont="1" applyFill="1" applyBorder="1" applyAlignment="1" applyProtection="1">
      <alignment horizontal="center" vertical="center"/>
    </xf>
    <xf numFmtId="0" fontId="9" fillId="6" borderId="4" xfId="0" applyFont="1" applyFill="1" applyBorder="1" applyAlignment="1" applyProtection="1">
      <alignment horizontal="center" vertical="center"/>
    </xf>
    <xf numFmtId="0" fontId="9" fillId="11" borderId="4" xfId="0" applyFont="1" applyFill="1" applyBorder="1" applyAlignment="1" applyProtection="1">
      <alignment horizontal="center" vertical="center"/>
    </xf>
    <xf numFmtId="164" fontId="16" fillId="6" borderId="4" xfId="0" applyNumberFormat="1" applyFont="1" applyFill="1" applyBorder="1" applyAlignment="1" applyProtection="1">
      <alignment horizontal="centerContinuous" vertical="center" wrapText="1"/>
    </xf>
    <xf numFmtId="0" fontId="16" fillId="6" borderId="4" xfId="0" applyFont="1" applyFill="1" applyBorder="1" applyAlignment="1" applyProtection="1">
      <alignment horizontal="centerContinuous" vertical="center" wrapText="1"/>
    </xf>
    <xf numFmtId="0" fontId="0" fillId="3" borderId="8" xfId="0" applyFill="1" applyBorder="1" applyAlignment="1" applyProtection="1">
      <alignment horizontal="left" vertical="center" indent="1"/>
    </xf>
    <xf numFmtId="0" fontId="0" fillId="3" borderId="7" xfId="0" applyFill="1" applyBorder="1" applyAlignment="1" applyProtection="1">
      <alignment vertical="center"/>
    </xf>
    <xf numFmtId="164" fontId="4" fillId="4" borderId="7" xfId="0" applyNumberFormat="1" applyFont="1" applyFill="1" applyBorder="1" applyAlignment="1" applyProtection="1">
      <alignment vertical="center"/>
    </xf>
    <xf numFmtId="164" fontId="4" fillId="11" borderId="7" xfId="0" applyNumberFormat="1" applyFont="1" applyFill="1" applyBorder="1" applyAlignment="1" applyProtection="1">
      <alignment vertical="center"/>
    </xf>
    <xf numFmtId="164" fontId="4" fillId="3" borderId="7" xfId="2" applyNumberFormat="1" applyFont="1" applyFill="1" applyBorder="1" applyAlignment="1" applyProtection="1">
      <alignment vertical="center"/>
    </xf>
    <xf numFmtId="165" fontId="4" fillId="3" borderId="7" xfId="2" applyNumberFormat="1" applyFont="1" applyFill="1" applyBorder="1" applyAlignment="1" applyProtection="1">
      <alignment vertical="center"/>
    </xf>
    <xf numFmtId="0" fontId="17" fillId="2" borderId="5" xfId="0" applyFont="1" applyFill="1" applyBorder="1" applyAlignment="1" applyProtection="1">
      <alignment horizontal="left" vertical="center" indent="1"/>
    </xf>
    <xf numFmtId="0" fontId="17" fillId="2" borderId="0" xfId="0" applyFont="1" applyFill="1" applyBorder="1" applyAlignment="1" applyProtection="1">
      <alignment vertical="center"/>
    </xf>
    <xf numFmtId="164" fontId="18" fillId="2" borderId="0" xfId="0" applyNumberFormat="1" applyFont="1" applyFill="1" applyBorder="1" applyAlignment="1" applyProtection="1">
      <alignment vertical="center"/>
    </xf>
    <xf numFmtId="164" fontId="18" fillId="2" borderId="0" xfId="2" applyNumberFormat="1" applyFont="1" applyFill="1" applyBorder="1" applyAlignment="1" applyProtection="1">
      <alignment vertical="center"/>
    </xf>
    <xf numFmtId="165" fontId="18" fillId="2" borderId="0" xfId="2" applyNumberFormat="1" applyFont="1" applyFill="1" applyBorder="1" applyAlignment="1" applyProtection="1">
      <alignment vertical="center"/>
    </xf>
    <xf numFmtId="0" fontId="0" fillId="3" borderId="5" xfId="0" applyFill="1" applyBorder="1" applyAlignment="1" applyProtection="1">
      <alignment horizontal="left" vertical="center" indent="1"/>
    </xf>
    <xf numFmtId="0" fontId="0" fillId="3" borderId="0" xfId="0" applyFill="1" applyBorder="1" applyAlignment="1" applyProtection="1">
      <alignment vertical="center"/>
    </xf>
    <xf numFmtId="164" fontId="4" fillId="4" borderId="0" xfId="0" applyNumberFormat="1" applyFont="1" applyFill="1" applyBorder="1" applyAlignment="1" applyProtection="1">
      <alignment vertical="center"/>
    </xf>
    <xf numFmtId="164" fontId="4" fillId="11" borderId="0" xfId="0" applyNumberFormat="1" applyFont="1" applyFill="1" applyBorder="1" applyAlignment="1" applyProtection="1">
      <alignment vertical="center"/>
    </xf>
    <xf numFmtId="164" fontId="4" fillId="3" borderId="0" xfId="2" applyNumberFormat="1" applyFont="1" applyFill="1" applyBorder="1" applyAlignment="1" applyProtection="1">
      <alignment vertical="center"/>
    </xf>
    <xf numFmtId="165" fontId="4" fillId="3" borderId="0" xfId="2" applyNumberFormat="1" applyFont="1" applyFill="1" applyBorder="1" applyAlignment="1" applyProtection="1">
      <alignment vertical="center"/>
    </xf>
    <xf numFmtId="0" fontId="7" fillId="5" borderId="6" xfId="0" applyFont="1" applyFill="1" applyBorder="1" applyAlignment="1" applyProtection="1">
      <alignment horizontal="left" vertical="center" indent="2"/>
    </xf>
    <xf numFmtId="0" fontId="7" fillId="5" borderId="1" xfId="0" applyFont="1" applyFill="1" applyBorder="1" applyAlignment="1" applyProtection="1">
      <alignment vertical="center"/>
    </xf>
    <xf numFmtId="164" fontId="10" fillId="5" borderId="1" xfId="0" applyNumberFormat="1" applyFont="1" applyFill="1" applyBorder="1" applyAlignment="1" applyProtection="1">
      <alignment vertical="center"/>
    </xf>
    <xf numFmtId="164" fontId="10" fillId="11" borderId="1" xfId="0" applyNumberFormat="1" applyFont="1" applyFill="1" applyBorder="1" applyAlignment="1" applyProtection="1">
      <alignment vertical="center"/>
    </xf>
    <xf numFmtId="164" fontId="10" fillId="3" borderId="1" xfId="2" applyNumberFormat="1" applyFont="1" applyFill="1" applyBorder="1" applyAlignment="1" applyProtection="1">
      <alignment vertical="center"/>
    </xf>
    <xf numFmtId="165" fontId="10" fillId="3" borderId="1" xfId="2" applyNumberFormat="1" applyFont="1" applyFill="1" applyBorder="1" applyAlignment="1" applyProtection="1">
      <alignment vertical="center"/>
    </xf>
    <xf numFmtId="165" fontId="10" fillId="5" borderId="1" xfId="2" applyNumberFormat="1" applyFont="1" applyFill="1" applyBorder="1" applyAlignment="1" applyProtection="1">
      <alignment vertical="center"/>
    </xf>
    <xf numFmtId="166" fontId="10" fillId="3" borderId="1" xfId="2" applyNumberFormat="1" applyFont="1" applyFill="1" applyBorder="1" applyAlignment="1" applyProtection="1">
      <alignment vertical="center"/>
    </xf>
    <xf numFmtId="167" fontId="10" fillId="5" borderId="1" xfId="2" applyNumberFormat="1" applyFont="1" applyFill="1" applyBorder="1" applyAlignment="1" applyProtection="1">
      <alignment vertical="center"/>
    </xf>
    <xf numFmtId="168" fontId="10" fillId="3" borderId="1" xfId="2" applyNumberFormat="1" applyFont="1" applyFill="1" applyBorder="1" applyAlignment="1" applyProtection="1">
      <alignment vertical="center"/>
    </xf>
    <xf numFmtId="0" fontId="7" fillId="5" borderId="16" xfId="0" applyFont="1" applyFill="1" applyBorder="1" applyAlignment="1" applyProtection="1">
      <alignment horizontal="left" vertical="center" indent="2"/>
    </xf>
    <xf numFmtId="0" fontId="7" fillId="5" borderId="17" xfId="0" applyFont="1" applyFill="1" applyBorder="1" applyAlignment="1" applyProtection="1">
      <alignment vertical="center"/>
    </xf>
    <xf numFmtId="165" fontId="10" fillId="5" borderId="17" xfId="2" applyNumberFormat="1" applyFont="1" applyFill="1" applyBorder="1" applyAlignment="1" applyProtection="1">
      <alignment vertical="center"/>
    </xf>
    <xf numFmtId="164" fontId="10" fillId="11" borderId="17" xfId="0" applyNumberFormat="1" applyFont="1" applyFill="1" applyBorder="1" applyAlignment="1" applyProtection="1">
      <alignment vertical="center"/>
    </xf>
    <xf numFmtId="166" fontId="10" fillId="3" borderId="17" xfId="2" applyNumberFormat="1" applyFont="1" applyFill="1" applyBorder="1" applyAlignment="1" applyProtection="1">
      <alignment vertical="center"/>
    </xf>
    <xf numFmtId="165" fontId="10" fillId="3" borderId="17" xfId="2" applyNumberFormat="1" applyFont="1" applyFill="1" applyBorder="1" applyAlignment="1" applyProtection="1">
      <alignment vertical="center"/>
    </xf>
    <xf numFmtId="169" fontId="4" fillId="4" borderId="0" xfId="0" applyNumberFormat="1" applyFont="1" applyFill="1" applyBorder="1" applyAlignment="1" applyProtection="1">
      <alignment vertical="center"/>
      <protection locked="0"/>
    </xf>
    <xf numFmtId="170" fontId="10" fillId="3" borderId="1" xfId="2" applyNumberFormat="1" applyFont="1" applyFill="1" applyBorder="1" applyAlignment="1" applyProtection="1">
      <alignment vertical="center"/>
    </xf>
    <xf numFmtId="165" fontId="4" fillId="4" borderId="0" xfId="2" applyNumberFormat="1" applyFont="1" applyFill="1" applyBorder="1" applyAlignment="1" applyProtection="1">
      <alignment vertical="center"/>
    </xf>
    <xf numFmtId="168" fontId="4" fillId="3" borderId="0" xfId="2" applyNumberFormat="1" applyFont="1" applyFill="1" applyBorder="1" applyAlignment="1" applyProtection="1">
      <alignment vertical="center"/>
    </xf>
    <xf numFmtId="0" fontId="19" fillId="12" borderId="22" xfId="0" applyFont="1" applyFill="1" applyBorder="1" applyAlignment="1" applyProtection="1">
      <alignment horizontal="left" vertical="center" wrapText="1" indent="1"/>
      <protection locked="0"/>
    </xf>
    <xf numFmtId="0" fontId="19" fillId="12" borderId="23" xfId="0" applyFont="1" applyFill="1" applyBorder="1" applyAlignment="1" applyProtection="1">
      <alignment horizontal="left" vertical="center" wrapText="1" indent="1"/>
      <protection locked="0"/>
    </xf>
    <xf numFmtId="165" fontId="4" fillId="4" borderId="0" xfId="0" applyNumberFormat="1" applyFont="1" applyFill="1" applyBorder="1" applyAlignment="1" applyProtection="1">
      <alignment vertical="center"/>
    </xf>
    <xf numFmtId="0" fontId="0" fillId="0" borderId="0" xfId="0" applyAlignment="1">
      <alignment wrapText="1"/>
    </xf>
    <xf numFmtId="0" fontId="0" fillId="0" borderId="15" xfId="0" applyBorder="1" applyAlignment="1">
      <alignment wrapText="1"/>
    </xf>
    <xf numFmtId="0" fontId="9" fillId="13" borderId="15" xfId="1" applyFont="1" applyFill="1" applyBorder="1" applyAlignment="1">
      <alignment horizontal="left" vertical="center" indent="1"/>
    </xf>
    <xf numFmtId="0" fontId="9" fillId="13" borderId="15" xfId="1" applyFont="1" applyFill="1" applyBorder="1" applyAlignment="1">
      <alignment horizontal="center" vertical="center"/>
    </xf>
    <xf numFmtId="0" fontId="20" fillId="13" borderId="15" xfId="1" applyFont="1" applyFill="1" applyBorder="1" applyAlignment="1" applyProtection="1">
      <alignment horizontal="center" vertical="center"/>
      <protection locked="0"/>
    </xf>
    <xf numFmtId="0" fontId="1" fillId="3" borderId="15" xfId="1" applyFill="1" applyBorder="1" applyAlignment="1">
      <alignment horizontal="left" vertical="center" indent="1"/>
    </xf>
    <xf numFmtId="164" fontId="4" fillId="4" borderId="15" xfId="1" applyNumberFormat="1" applyFont="1" applyFill="1" applyBorder="1" applyAlignment="1" applyProtection="1">
      <alignment vertical="center"/>
      <protection locked="0"/>
    </xf>
    <xf numFmtId="0" fontId="7" fillId="0" borderId="15" xfId="1" applyFont="1" applyFill="1" applyBorder="1" applyAlignment="1">
      <alignment horizontal="left" vertical="center" indent="2"/>
    </xf>
    <xf numFmtId="164" fontId="10" fillId="0" borderId="15" xfId="1" applyNumberFormat="1" applyFont="1" applyFill="1" applyBorder="1" applyAlignment="1">
      <alignment vertical="center"/>
    </xf>
    <xf numFmtId="0" fontId="6" fillId="0" borderId="15" xfId="1" applyFont="1" applyFill="1" applyBorder="1" applyAlignment="1">
      <alignment horizontal="left" vertical="center" indent="2"/>
    </xf>
    <xf numFmtId="164" fontId="8" fillId="0" borderId="15" xfId="1" applyNumberFormat="1" applyFont="1" applyFill="1" applyBorder="1" applyAlignment="1">
      <alignment vertical="center"/>
    </xf>
    <xf numFmtId="0" fontId="1" fillId="0" borderId="15" xfId="1" applyFill="1" applyBorder="1" applyAlignment="1">
      <alignment horizontal="left" vertical="center" indent="1"/>
    </xf>
    <xf numFmtId="0" fontId="1" fillId="0" borderId="15" xfId="1" applyFill="1" applyBorder="1" applyAlignment="1">
      <alignment vertical="center"/>
    </xf>
    <xf numFmtId="0" fontId="3" fillId="3" borderId="15" xfId="1" applyFont="1" applyFill="1" applyBorder="1" applyAlignment="1">
      <alignment horizontal="left" vertical="center" indent="1"/>
    </xf>
    <xf numFmtId="164" fontId="11" fillId="4" borderId="15" xfId="1" applyNumberFormat="1" applyFont="1" applyFill="1" applyBorder="1" applyAlignment="1" applyProtection="1">
      <alignment vertical="center"/>
    </xf>
    <xf numFmtId="164" fontId="11" fillId="4" borderId="15" xfId="1" applyNumberFormat="1" applyFont="1" applyFill="1" applyBorder="1" applyAlignment="1" applyProtection="1">
      <alignment vertical="center"/>
      <protection locked="0"/>
    </xf>
    <xf numFmtId="0" fontId="2" fillId="0" borderId="15" xfId="1" applyFont="1" applyFill="1" applyBorder="1" applyAlignment="1">
      <alignment horizontal="left" vertical="center" indent="1"/>
    </xf>
    <xf numFmtId="164" fontId="5" fillId="0" borderId="15" xfId="1" applyNumberFormat="1" applyFont="1" applyFill="1" applyBorder="1" applyAlignment="1">
      <alignment vertical="center"/>
    </xf>
    <xf numFmtId="0" fontId="12" fillId="3" borderId="15" xfId="1" applyFont="1" applyFill="1" applyBorder="1" applyAlignment="1">
      <alignment horizontal="left" vertical="center" indent="1"/>
    </xf>
    <xf numFmtId="0" fontId="21" fillId="0" borderId="15" xfId="1" applyFont="1" applyFill="1" applyBorder="1" applyAlignment="1">
      <alignment horizontal="left" vertical="center" indent="1"/>
    </xf>
    <xf numFmtId="0" fontId="21" fillId="0" borderId="15" xfId="1" applyFont="1" applyFill="1" applyBorder="1" applyAlignment="1">
      <alignment horizontal="center" vertical="center"/>
    </xf>
    <xf numFmtId="0" fontId="1" fillId="3" borderId="15" xfId="1" applyFont="1" applyFill="1" applyBorder="1" applyAlignment="1">
      <alignment horizontal="left" vertical="center" indent="1"/>
    </xf>
    <xf numFmtId="0" fontId="7" fillId="0" borderId="15" xfId="1" applyFont="1" applyFill="1" applyBorder="1" applyAlignment="1">
      <alignment horizontal="left" vertical="top" wrapText="1" indent="2"/>
    </xf>
    <xf numFmtId="164" fontId="0" fillId="0" borderId="15" xfId="0" applyNumberFormat="1" applyBorder="1"/>
    <xf numFmtId="10" fontId="0" fillId="0" borderId="15" xfId="3" applyNumberFormat="1" applyFont="1" applyBorder="1"/>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xf>
    <xf numFmtId="0" fontId="6" fillId="0" borderId="0" xfId="0" applyFont="1" applyBorder="1" applyAlignment="1">
      <alignment horizontal="center" vertical="center"/>
    </xf>
    <xf numFmtId="0" fontId="19" fillId="12" borderId="24" xfId="0" applyFont="1" applyFill="1" applyBorder="1" applyAlignment="1" applyProtection="1">
      <alignment horizontal="left" vertical="center" wrapText="1" indent="1"/>
      <protection locked="0"/>
    </xf>
    <xf numFmtId="0" fontId="19" fillId="12" borderId="25" xfId="0" applyFont="1" applyFill="1" applyBorder="1" applyAlignment="1" applyProtection="1">
      <alignment horizontal="left" vertical="center" wrapText="1" indent="1"/>
      <protection locked="0"/>
    </xf>
    <xf numFmtId="0" fontId="19" fillId="12" borderId="26" xfId="0" applyFont="1" applyFill="1" applyBorder="1" applyAlignment="1" applyProtection="1">
      <alignment horizontal="left" vertical="center" wrapText="1" indent="1"/>
      <protection locked="0"/>
    </xf>
    <xf numFmtId="0" fontId="19" fillId="12" borderId="27" xfId="0" applyFont="1" applyFill="1" applyBorder="1" applyAlignment="1" applyProtection="1">
      <alignment horizontal="left" vertical="center" wrapText="1" indent="1"/>
      <protection locked="0"/>
    </xf>
    <xf numFmtId="0" fontId="19" fillId="12" borderId="24" xfId="0" applyFont="1" applyFill="1" applyBorder="1" applyAlignment="1" applyProtection="1">
      <alignment horizontal="left" vertical="center" wrapText="1" indent="1"/>
    </xf>
    <xf numFmtId="0" fontId="19" fillId="12" borderId="25" xfId="0" applyFont="1" applyFill="1" applyBorder="1" applyAlignment="1" applyProtection="1">
      <alignment horizontal="left" vertical="center" wrapText="1" indent="1"/>
    </xf>
    <xf numFmtId="0" fontId="19" fillId="12" borderId="18" xfId="0" applyFont="1" applyFill="1" applyBorder="1" applyAlignment="1" applyProtection="1">
      <alignment horizontal="left" vertical="center" wrapText="1" indent="1"/>
    </xf>
    <xf numFmtId="0" fontId="19" fillId="0" borderId="19" xfId="0" applyFont="1" applyBorder="1" applyAlignment="1">
      <alignment horizontal="left" vertical="center" wrapText="1" indent="1"/>
    </xf>
    <xf numFmtId="0" fontId="19" fillId="12" borderId="20" xfId="0" applyFont="1" applyFill="1" applyBorder="1" applyAlignment="1" applyProtection="1">
      <alignment horizontal="left" vertical="center" wrapText="1" indent="1"/>
    </xf>
    <xf numFmtId="0" fontId="19" fillId="12" borderId="21" xfId="0" applyFont="1" applyFill="1" applyBorder="1" applyAlignment="1" applyProtection="1">
      <alignment horizontal="left" vertical="center" wrapText="1" indent="1"/>
    </xf>
    <xf numFmtId="0" fontId="0" fillId="12" borderId="22" xfId="0" applyFill="1" applyBorder="1" applyAlignment="1" applyProtection="1">
      <alignment horizontal="left" vertical="center" wrapText="1" indent="1"/>
      <protection locked="0"/>
    </xf>
    <xf numFmtId="0" fontId="0" fillId="12" borderId="23" xfId="0" applyFill="1" applyBorder="1" applyAlignment="1" applyProtection="1">
      <alignment horizontal="left" vertical="center" wrapText="1" indent="1"/>
      <protection locked="0"/>
    </xf>
    <xf numFmtId="0" fontId="19" fillId="12" borderId="26" xfId="0" applyFont="1" applyFill="1" applyBorder="1" applyAlignment="1" applyProtection="1">
      <alignment horizontal="left" vertical="center" wrapText="1" indent="1"/>
    </xf>
    <xf numFmtId="0" fontId="19" fillId="12" borderId="27" xfId="0" applyFont="1" applyFill="1" applyBorder="1" applyAlignment="1" applyProtection="1">
      <alignment horizontal="left" vertical="center" wrapText="1" indent="1"/>
    </xf>
    <xf numFmtId="0" fontId="19" fillId="12" borderId="28" xfId="0" applyFont="1" applyFill="1" applyBorder="1" applyAlignment="1" applyProtection="1">
      <alignment horizontal="center" vertical="center" wrapText="1"/>
      <protection locked="0"/>
    </xf>
    <xf numFmtId="0" fontId="19" fillId="12" borderId="29" xfId="0" applyFont="1" applyFill="1" applyBorder="1" applyAlignment="1" applyProtection="1">
      <alignment horizontal="center" vertical="center" wrapText="1"/>
      <protection locked="0"/>
    </xf>
  </cellXfs>
  <cellStyles count="4">
    <cellStyle name="Normal" xfId="0" builtinId="0"/>
    <cellStyle name="Normal 2" xfId="1"/>
    <cellStyle name="Porcentaje" xfId="3" builtinId="5"/>
    <cellStyle name="Porcentaje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QUIPO/Desktop/Plantilla_Analisis_Financiero(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ECC"/>
      <sheetName val="ANALISIS DE RATIOS"/>
      <sheetName val="SISTEMA DU-PONT"/>
      <sheetName val="HELP!!"/>
    </sheetNames>
    <sheetDataSet>
      <sheetData sheetId="0">
        <row r="9">
          <cell r="D9">
            <v>16242.5</v>
          </cell>
        </row>
        <row r="10">
          <cell r="D10">
            <v>4300.7139999999999</v>
          </cell>
        </row>
      </sheetData>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I62"/>
  <sheetViews>
    <sheetView tabSelected="1" zoomScale="115" zoomScaleNormal="115" workbookViewId="0">
      <selection activeCell="C1" sqref="C1"/>
    </sheetView>
  </sheetViews>
  <sheetFormatPr baseColWidth="10" defaultColWidth="0" defaultRowHeight="15" zeroHeight="1" x14ac:dyDescent="0.25"/>
  <cols>
    <col min="1" max="1" width="40.7109375" bestFit="1" customWidth="1"/>
    <col min="2" max="2" width="16.42578125" customWidth="1"/>
    <col min="3" max="3" width="17.28515625" customWidth="1"/>
    <col min="4" max="4" width="17.5703125" customWidth="1"/>
    <col min="5" max="6" width="16.140625" customWidth="1"/>
    <col min="7" max="7" width="41" customWidth="1"/>
    <col min="8" max="8" width="11.42578125" hidden="1" customWidth="1"/>
    <col min="9" max="9" width="0" hidden="1" customWidth="1"/>
    <col min="10" max="16384" width="11.42578125" hidden="1"/>
  </cols>
  <sheetData>
    <row r="1" spans="1:7" ht="94.5" customHeight="1" x14ac:dyDescent="0.25">
      <c r="A1" s="75" t="s">
        <v>0</v>
      </c>
      <c r="B1" s="76">
        <v>2016</v>
      </c>
      <c r="C1" s="77">
        <v>2017</v>
      </c>
      <c r="D1" s="74" t="s">
        <v>242</v>
      </c>
      <c r="E1" s="74" t="s">
        <v>243</v>
      </c>
      <c r="F1" s="74" t="s">
        <v>233</v>
      </c>
      <c r="G1" s="73" t="s">
        <v>234</v>
      </c>
    </row>
    <row r="2" spans="1:7" x14ac:dyDescent="0.25">
      <c r="A2" s="78" t="s">
        <v>1</v>
      </c>
      <c r="B2" s="79">
        <v>639</v>
      </c>
      <c r="C2" s="79">
        <v>1152</v>
      </c>
      <c r="D2" s="97"/>
      <c r="E2" s="97"/>
      <c r="F2" s="24"/>
    </row>
    <row r="3" spans="1:7" x14ac:dyDescent="0.25">
      <c r="A3" s="78" t="s">
        <v>2</v>
      </c>
      <c r="B3" s="79">
        <v>2006</v>
      </c>
      <c r="C3" s="79">
        <v>34</v>
      </c>
      <c r="D3" s="97"/>
      <c r="E3" s="97"/>
      <c r="F3" s="24"/>
    </row>
    <row r="4" spans="1:7" x14ac:dyDescent="0.25">
      <c r="A4" s="78" t="s">
        <v>3</v>
      </c>
      <c r="B4" s="79">
        <v>8495</v>
      </c>
      <c r="C4" s="79">
        <v>10568</v>
      </c>
      <c r="D4" s="97"/>
      <c r="E4" s="97"/>
      <c r="F4" s="24"/>
    </row>
    <row r="5" spans="1:7" x14ac:dyDescent="0.25">
      <c r="A5" s="78" t="s">
        <v>4</v>
      </c>
      <c r="B5" s="79">
        <v>4496</v>
      </c>
      <c r="C5" s="79">
        <v>2622</v>
      </c>
      <c r="D5" s="97"/>
      <c r="E5" s="97"/>
      <c r="F5" s="24"/>
    </row>
    <row r="6" spans="1:7" x14ac:dyDescent="0.25">
      <c r="A6" s="78" t="s">
        <v>5</v>
      </c>
      <c r="B6" s="79">
        <v>917</v>
      </c>
      <c r="C6" s="79">
        <v>1866</v>
      </c>
      <c r="D6" s="97"/>
      <c r="E6" s="97"/>
      <c r="F6" s="24"/>
    </row>
    <row r="7" spans="1:7" ht="30" x14ac:dyDescent="0.25">
      <c r="A7" s="95" t="s">
        <v>236</v>
      </c>
      <c r="B7" s="81"/>
      <c r="C7" s="81"/>
      <c r="D7" s="97"/>
      <c r="E7" s="97"/>
      <c r="F7" s="24"/>
    </row>
    <row r="8" spans="1:7" x14ac:dyDescent="0.25">
      <c r="A8" s="78" t="s">
        <v>6</v>
      </c>
      <c r="B8" s="79">
        <v>4731</v>
      </c>
      <c r="C8" s="79">
        <v>4301</v>
      </c>
      <c r="D8" s="97"/>
      <c r="E8" s="97"/>
      <c r="F8" s="24"/>
    </row>
    <row r="9" spans="1:7" x14ac:dyDescent="0.25">
      <c r="A9" s="78" t="s">
        <v>7</v>
      </c>
      <c r="B9" s="79">
        <v>0</v>
      </c>
      <c r="C9" s="79">
        <v>0</v>
      </c>
      <c r="D9" s="97"/>
      <c r="E9" s="97"/>
      <c r="F9" s="24"/>
    </row>
    <row r="10" spans="1:7" x14ac:dyDescent="0.25">
      <c r="A10" s="78" t="s">
        <v>8</v>
      </c>
      <c r="B10" s="79">
        <v>6</v>
      </c>
      <c r="C10" s="79">
        <v>6</v>
      </c>
      <c r="D10" s="97"/>
      <c r="E10" s="97"/>
      <c r="F10" s="24"/>
    </row>
    <row r="11" spans="1:7" x14ac:dyDescent="0.25">
      <c r="A11" s="78" t="s">
        <v>9</v>
      </c>
      <c r="B11" s="79">
        <v>0</v>
      </c>
      <c r="C11" s="79">
        <v>0</v>
      </c>
      <c r="D11" s="97"/>
      <c r="E11" s="97"/>
      <c r="F11" s="24"/>
    </row>
    <row r="12" spans="1:7" x14ac:dyDescent="0.25">
      <c r="A12" s="80" t="s">
        <v>237</v>
      </c>
      <c r="B12" s="81"/>
      <c r="C12" s="81"/>
      <c r="D12" s="97"/>
      <c r="E12" s="97"/>
      <c r="F12" s="24"/>
    </row>
    <row r="13" spans="1:7" ht="15.75" x14ac:dyDescent="0.25">
      <c r="A13" s="82" t="s">
        <v>10</v>
      </c>
      <c r="B13" s="83"/>
      <c r="C13" s="83"/>
      <c r="D13" s="97"/>
      <c r="E13" s="97"/>
      <c r="F13" s="24"/>
    </row>
    <row r="14" spans="1:7" x14ac:dyDescent="0.25">
      <c r="A14" s="78" t="s">
        <v>11</v>
      </c>
      <c r="B14" s="79">
        <v>933</v>
      </c>
      <c r="C14" s="79">
        <v>4465</v>
      </c>
      <c r="D14" s="24"/>
      <c r="E14" s="24"/>
      <c r="F14" s="24"/>
    </row>
    <row r="15" spans="1:7" x14ac:dyDescent="0.25">
      <c r="A15" s="78" t="s">
        <v>12</v>
      </c>
      <c r="B15" s="79">
        <v>6975</v>
      </c>
      <c r="C15" s="79">
        <v>4370</v>
      </c>
      <c r="D15" s="24"/>
      <c r="E15" s="24"/>
      <c r="F15" s="24"/>
    </row>
    <row r="16" spans="1:7" x14ac:dyDescent="0.25">
      <c r="A16" s="78" t="s">
        <v>13</v>
      </c>
      <c r="B16" s="79">
        <v>834</v>
      </c>
      <c r="C16" s="79">
        <v>301</v>
      </c>
      <c r="D16" s="24"/>
      <c r="E16" s="24"/>
      <c r="F16" s="24"/>
    </row>
    <row r="17" spans="1:6" x14ac:dyDescent="0.25">
      <c r="A17" s="78" t="s">
        <v>14</v>
      </c>
      <c r="B17" s="79">
        <v>3708</v>
      </c>
      <c r="C17" s="79">
        <v>2064</v>
      </c>
      <c r="D17" s="24"/>
      <c r="E17" s="24"/>
      <c r="F17" s="24"/>
    </row>
    <row r="18" spans="1:6" x14ac:dyDescent="0.25">
      <c r="A18" s="80" t="s">
        <v>15</v>
      </c>
      <c r="B18" s="81"/>
      <c r="C18" s="81"/>
      <c r="D18" s="24"/>
      <c r="E18" s="24"/>
      <c r="F18" s="24"/>
    </row>
    <row r="19" spans="1:6" x14ac:dyDescent="0.25">
      <c r="A19" s="78" t="s">
        <v>16</v>
      </c>
      <c r="B19" s="79">
        <v>2302</v>
      </c>
      <c r="C19" s="79">
        <v>486.2</v>
      </c>
      <c r="D19" s="24"/>
      <c r="E19" s="24"/>
      <c r="F19" s="24"/>
    </row>
    <row r="20" spans="1:6" x14ac:dyDescent="0.25">
      <c r="A20" s="78" t="s">
        <v>17</v>
      </c>
      <c r="B20" s="79">
        <v>0</v>
      </c>
      <c r="C20" s="79">
        <v>680</v>
      </c>
      <c r="D20" s="24"/>
      <c r="E20" s="24"/>
      <c r="F20" s="24"/>
    </row>
    <row r="21" spans="1:6" x14ac:dyDescent="0.25">
      <c r="A21" s="80" t="s">
        <v>18</v>
      </c>
      <c r="B21" s="81"/>
      <c r="C21" s="81"/>
      <c r="D21" s="24"/>
      <c r="E21" s="24"/>
      <c r="F21" s="24"/>
    </row>
    <row r="22" spans="1:6" ht="15.75" x14ac:dyDescent="0.25">
      <c r="A22" s="82" t="s">
        <v>19</v>
      </c>
      <c r="B22" s="83"/>
      <c r="C22" s="83"/>
      <c r="D22" s="24"/>
      <c r="E22" s="24"/>
      <c r="F22" s="24"/>
    </row>
    <row r="23" spans="1:6" x14ac:dyDescent="0.25">
      <c r="A23" s="78" t="s">
        <v>20</v>
      </c>
      <c r="B23" s="79">
        <v>500</v>
      </c>
      <c r="C23" s="79">
        <v>500</v>
      </c>
      <c r="D23" s="24"/>
      <c r="E23" s="24"/>
      <c r="F23" s="24"/>
    </row>
    <row r="24" spans="1:6" x14ac:dyDescent="0.25">
      <c r="A24" s="78" t="s">
        <v>21</v>
      </c>
      <c r="B24" s="79">
        <v>261</v>
      </c>
      <c r="C24" s="79">
        <v>291</v>
      </c>
      <c r="D24" s="24"/>
      <c r="E24" s="24"/>
      <c r="F24" s="24"/>
    </row>
    <row r="25" spans="1:6" x14ac:dyDescent="0.25">
      <c r="A25" s="78" t="s">
        <v>241</v>
      </c>
      <c r="B25" s="79">
        <v>3748</v>
      </c>
      <c r="C25" s="79">
        <v>3748</v>
      </c>
      <c r="D25" s="24"/>
      <c r="E25" s="24"/>
      <c r="F25" s="24"/>
    </row>
    <row r="26" spans="1:6" x14ac:dyDescent="0.25">
      <c r="A26" s="78" t="s">
        <v>239</v>
      </c>
      <c r="B26" s="79">
        <f>B51</f>
        <v>0</v>
      </c>
      <c r="C26" s="79">
        <f>C51</f>
        <v>0</v>
      </c>
      <c r="D26" s="24"/>
      <c r="E26" s="24"/>
      <c r="F26" s="24"/>
    </row>
    <row r="27" spans="1:6" x14ac:dyDescent="0.25">
      <c r="A27" s="78" t="s">
        <v>22</v>
      </c>
      <c r="B27" s="79">
        <v>1626</v>
      </c>
      <c r="C27" s="79">
        <v>3179</v>
      </c>
      <c r="D27" s="24"/>
      <c r="E27" s="96"/>
      <c r="F27" s="24"/>
    </row>
    <row r="28" spans="1:6" x14ac:dyDescent="0.25">
      <c r="A28" s="80" t="s">
        <v>23</v>
      </c>
      <c r="B28" s="81"/>
      <c r="C28" s="81"/>
      <c r="D28" s="24"/>
      <c r="E28" s="24"/>
      <c r="F28" s="24"/>
    </row>
    <row r="29" spans="1:6" ht="15.75" x14ac:dyDescent="0.25">
      <c r="A29" s="82" t="s">
        <v>24</v>
      </c>
      <c r="B29" s="83"/>
      <c r="C29" s="83"/>
      <c r="D29" s="24"/>
      <c r="E29" s="96"/>
      <c r="F29" s="24"/>
    </row>
    <row r="30" spans="1:6" x14ac:dyDescent="0.25">
      <c r="A30" s="84"/>
      <c r="B30" s="85"/>
      <c r="C30" s="85"/>
      <c r="D30" s="24"/>
      <c r="E30" s="24"/>
      <c r="F30" s="24"/>
    </row>
    <row r="31" spans="1:6" ht="18" x14ac:dyDescent="0.25">
      <c r="A31" s="92" t="s">
        <v>25</v>
      </c>
      <c r="B31" s="93">
        <v>2016</v>
      </c>
      <c r="C31" s="93">
        <v>2017</v>
      </c>
      <c r="D31" s="24"/>
      <c r="E31" s="24"/>
      <c r="F31" s="24"/>
    </row>
    <row r="32" spans="1:6" x14ac:dyDescent="0.25">
      <c r="A32" s="78" t="s">
        <v>26</v>
      </c>
      <c r="B32" s="79">
        <v>71078</v>
      </c>
      <c r="C32" s="79">
        <v>99658</v>
      </c>
      <c r="D32" s="24"/>
      <c r="E32" s="24"/>
      <c r="F32" s="24"/>
    </row>
    <row r="33" spans="1:6" x14ac:dyDescent="0.25">
      <c r="A33" s="86" t="s">
        <v>27</v>
      </c>
      <c r="B33" s="87">
        <v>5213</v>
      </c>
      <c r="C33" s="87">
        <v>4496</v>
      </c>
      <c r="D33" s="24"/>
      <c r="E33" s="24"/>
      <c r="F33" s="24"/>
    </row>
    <row r="34" spans="1:6" x14ac:dyDescent="0.25">
      <c r="A34" s="86" t="s">
        <v>28</v>
      </c>
      <c r="B34" s="88">
        <v>56126</v>
      </c>
      <c r="C34" s="88">
        <v>80850</v>
      </c>
      <c r="D34" s="24"/>
      <c r="E34" s="24"/>
      <c r="F34" s="24"/>
    </row>
    <row r="35" spans="1:6" x14ac:dyDescent="0.25">
      <c r="A35" s="86" t="s">
        <v>29</v>
      </c>
      <c r="B35" s="87">
        <v>-4496</v>
      </c>
      <c r="C35" s="87">
        <v>-2622</v>
      </c>
      <c r="D35" s="24"/>
      <c r="E35" s="24"/>
      <c r="F35" s="24"/>
    </row>
    <row r="36" spans="1:6" x14ac:dyDescent="0.25">
      <c r="A36" s="89" t="s">
        <v>30</v>
      </c>
      <c r="B36" s="90"/>
      <c r="C36" s="90"/>
      <c r="D36" s="24"/>
      <c r="E36" s="24"/>
      <c r="F36" s="24"/>
    </row>
    <row r="37" spans="1:6" ht="15.75" x14ac:dyDescent="0.25">
      <c r="A37" s="82" t="s">
        <v>31</v>
      </c>
      <c r="B37" s="83"/>
      <c r="C37" s="83"/>
      <c r="D37" s="24"/>
      <c r="E37" s="24"/>
      <c r="F37" s="24"/>
    </row>
    <row r="38" spans="1:6" x14ac:dyDescent="0.25">
      <c r="A38" s="91" t="s">
        <v>32</v>
      </c>
      <c r="B38" s="79">
        <v>2000</v>
      </c>
      <c r="C38" s="79">
        <v>2100</v>
      </c>
      <c r="D38" s="24"/>
      <c r="E38" s="24"/>
      <c r="F38" s="24"/>
    </row>
    <row r="39" spans="1:6" x14ac:dyDescent="0.25">
      <c r="A39" s="91" t="s">
        <v>33</v>
      </c>
      <c r="B39" s="79">
        <v>4000</v>
      </c>
      <c r="C39" s="79">
        <v>5100</v>
      </c>
      <c r="D39" s="24"/>
      <c r="E39" s="24"/>
      <c r="F39" s="24"/>
    </row>
    <row r="40" spans="1:6" x14ac:dyDescent="0.25">
      <c r="A40" s="94" t="s">
        <v>235</v>
      </c>
      <c r="B40" s="79">
        <v>4000</v>
      </c>
      <c r="C40" s="79">
        <v>3000</v>
      </c>
      <c r="D40" s="24"/>
      <c r="E40" s="24"/>
      <c r="F40" s="24"/>
    </row>
    <row r="41" spans="1:6" x14ac:dyDescent="0.25">
      <c r="A41" s="94" t="s">
        <v>34</v>
      </c>
      <c r="B41" s="79">
        <v>2003</v>
      </c>
      <c r="C41" s="79">
        <v>2692</v>
      </c>
      <c r="D41" s="24"/>
      <c r="E41" s="24"/>
      <c r="F41" s="24"/>
    </row>
    <row r="42" spans="1:6" x14ac:dyDescent="0.25">
      <c r="A42" s="91" t="s">
        <v>35</v>
      </c>
      <c r="B42" s="79">
        <v>525</v>
      </c>
      <c r="C42" s="79">
        <v>432</v>
      </c>
      <c r="D42" s="24"/>
      <c r="E42" s="24"/>
      <c r="F42" s="24"/>
    </row>
    <row r="43" spans="1:6" x14ac:dyDescent="0.25">
      <c r="A43" s="94" t="s">
        <v>240</v>
      </c>
      <c r="B43" s="79">
        <v>1000</v>
      </c>
      <c r="C43" s="79">
        <v>2100</v>
      </c>
      <c r="D43" s="24"/>
      <c r="E43" s="24"/>
      <c r="F43" s="24"/>
    </row>
    <row r="44" spans="1:6" x14ac:dyDescent="0.25">
      <c r="A44" s="80" t="s">
        <v>36</v>
      </c>
      <c r="B44" s="81"/>
      <c r="C44" s="81"/>
      <c r="D44" s="24"/>
      <c r="E44" s="24"/>
      <c r="F44" s="24"/>
    </row>
    <row r="45" spans="1:6" ht="15.75" x14ac:dyDescent="0.25">
      <c r="A45" s="82" t="s">
        <v>37</v>
      </c>
      <c r="B45" s="83"/>
      <c r="C45" s="83"/>
      <c r="D45" s="24"/>
      <c r="E45" s="24"/>
      <c r="F45" s="24"/>
    </row>
    <row r="46" spans="1:6" x14ac:dyDescent="0.25">
      <c r="A46" s="91" t="s">
        <v>38</v>
      </c>
      <c r="B46" s="79">
        <v>-1716</v>
      </c>
      <c r="C46" s="79">
        <v>-1591</v>
      </c>
      <c r="D46" s="24"/>
      <c r="E46" s="24"/>
      <c r="F46" s="24"/>
    </row>
    <row r="47" spans="1:6" x14ac:dyDescent="0.25">
      <c r="A47" s="91" t="s">
        <v>39</v>
      </c>
      <c r="B47" s="79">
        <v>946</v>
      </c>
      <c r="C47" s="79">
        <v>324</v>
      </c>
      <c r="D47" s="24"/>
      <c r="E47" s="24"/>
      <c r="F47" s="24"/>
    </row>
    <row r="48" spans="1:6" x14ac:dyDescent="0.25">
      <c r="A48" s="91" t="s">
        <v>40</v>
      </c>
      <c r="B48" s="79">
        <v>655</v>
      </c>
      <c r="C48" s="79">
        <v>440</v>
      </c>
      <c r="D48" s="24"/>
      <c r="E48" s="24"/>
      <c r="F48" s="24"/>
    </row>
    <row r="49" spans="1:6" ht="15.75" x14ac:dyDescent="0.25">
      <c r="A49" s="82" t="s">
        <v>41</v>
      </c>
      <c r="B49" s="83"/>
      <c r="C49" s="83"/>
      <c r="D49" s="24"/>
      <c r="E49" s="24"/>
      <c r="F49" s="24"/>
    </row>
    <row r="50" spans="1:6" ht="15.75" x14ac:dyDescent="0.25">
      <c r="A50" s="82" t="s">
        <v>238</v>
      </c>
      <c r="B50" s="83"/>
      <c r="C50" s="83"/>
      <c r="D50" s="24"/>
      <c r="E50" s="24"/>
      <c r="F50" s="24"/>
    </row>
    <row r="51" spans="1:6" ht="15.75" x14ac:dyDescent="0.25">
      <c r="A51" s="82" t="s">
        <v>42</v>
      </c>
      <c r="B51" s="79"/>
      <c r="C51" s="79"/>
      <c r="D51" s="24"/>
      <c r="E51" s="24"/>
      <c r="F51" s="24"/>
    </row>
    <row r="52" spans="1:6" x14ac:dyDescent="0.25"/>
    <row r="53" spans="1:6" x14ac:dyDescent="0.25"/>
    <row r="54" spans="1:6" x14ac:dyDescent="0.25"/>
    <row r="55" spans="1:6" x14ac:dyDescent="0.25"/>
    <row r="56" spans="1:6" x14ac:dyDescent="0.25"/>
    <row r="57" spans="1:6" x14ac:dyDescent="0.25"/>
    <row r="58" spans="1:6" x14ac:dyDescent="0.25"/>
    <row r="59" spans="1:6" x14ac:dyDescent="0.25"/>
    <row r="60" spans="1:6" x14ac:dyDescent="0.25"/>
    <row r="61" spans="1:6" x14ac:dyDescent="0.25"/>
    <row r="62" spans="1:6" x14ac:dyDescent="0.25"/>
  </sheetData>
  <conditionalFormatting sqref="D2:D13">
    <cfRule type="iconSet" priority="2">
      <iconSet iconSet="3TrafficLights2">
        <cfvo type="percent" val="0"/>
        <cfvo type="percent" val="33"/>
        <cfvo type="percent" val="67"/>
      </iconSet>
    </cfRule>
  </conditionalFormatting>
  <conditionalFormatting sqref="E2:E12">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F57"/>
  <sheetViews>
    <sheetView topLeftCell="C1" workbookViewId="0">
      <selection activeCell="F4" sqref="F4"/>
    </sheetView>
  </sheetViews>
  <sheetFormatPr baseColWidth="10" defaultRowHeight="15" x14ac:dyDescent="0.25"/>
  <cols>
    <col min="1" max="1" width="55.140625" customWidth="1"/>
    <col min="2" max="2" width="46" customWidth="1"/>
    <col min="3" max="3" width="50.85546875" customWidth="1"/>
  </cols>
  <sheetData>
    <row r="1" spans="1:6" ht="15.75" x14ac:dyDescent="0.25">
      <c r="A1" s="100" t="s">
        <v>43</v>
      </c>
      <c r="B1" s="101"/>
      <c r="C1" s="101"/>
      <c r="D1" s="101"/>
    </row>
    <row r="2" spans="1:6" x14ac:dyDescent="0.25">
      <c r="A2" s="1"/>
      <c r="B2" s="1"/>
      <c r="C2" s="1"/>
      <c r="D2" s="1"/>
    </row>
    <row r="3" spans="1:6" ht="19.5" x14ac:dyDescent="0.25">
      <c r="A3" s="2" t="s">
        <v>44</v>
      </c>
      <c r="B3" s="3"/>
      <c r="C3" s="3"/>
      <c r="D3" s="1"/>
      <c r="E3">
        <v>2017</v>
      </c>
      <c r="F3">
        <v>2016</v>
      </c>
    </row>
    <row r="4" spans="1:6" x14ac:dyDescent="0.25">
      <c r="A4" s="98" t="s">
        <v>45</v>
      </c>
      <c r="B4" s="4" t="s">
        <v>46</v>
      </c>
      <c r="C4" s="21" t="s">
        <v>47</v>
      </c>
      <c r="D4" s="23" t="s">
        <v>48</v>
      </c>
      <c r="E4" s="24"/>
    </row>
    <row r="5" spans="1:6" x14ac:dyDescent="0.25">
      <c r="A5" s="98"/>
      <c r="B5" s="4" t="s">
        <v>49</v>
      </c>
      <c r="C5" s="21" t="s">
        <v>50</v>
      </c>
      <c r="D5" s="23" t="s">
        <v>51</v>
      </c>
      <c r="E5" s="24"/>
    </row>
    <row r="6" spans="1:6" x14ac:dyDescent="0.25">
      <c r="A6" s="98"/>
      <c r="B6" s="4" t="s">
        <v>52</v>
      </c>
      <c r="C6" s="21" t="s">
        <v>53</v>
      </c>
      <c r="D6" s="23" t="s">
        <v>48</v>
      </c>
      <c r="E6" s="24"/>
    </row>
    <row r="7" spans="1:6" x14ac:dyDescent="0.25">
      <c r="A7" s="98"/>
      <c r="B7" s="4" t="s">
        <v>54</v>
      </c>
      <c r="C7" s="21" t="s">
        <v>55</v>
      </c>
      <c r="D7" s="23" t="s">
        <v>56</v>
      </c>
      <c r="E7" s="24"/>
    </row>
    <row r="8" spans="1:6" x14ac:dyDescent="0.25">
      <c r="A8" s="98"/>
      <c r="B8" s="4" t="s">
        <v>57</v>
      </c>
      <c r="C8" s="21" t="s">
        <v>58</v>
      </c>
      <c r="D8" s="23" t="s">
        <v>56</v>
      </c>
      <c r="E8" s="24"/>
    </row>
    <row r="9" spans="1:6" x14ac:dyDescent="0.25">
      <c r="A9" s="98"/>
      <c r="B9" s="4" t="s">
        <v>59</v>
      </c>
      <c r="C9" s="21" t="s">
        <v>60</v>
      </c>
      <c r="D9" s="23" t="s">
        <v>48</v>
      </c>
      <c r="E9" s="24"/>
    </row>
    <row r="10" spans="1:6" x14ac:dyDescent="0.25">
      <c r="A10" s="98"/>
      <c r="B10" s="4" t="s">
        <v>61</v>
      </c>
      <c r="C10" s="21" t="s">
        <v>62</v>
      </c>
      <c r="D10" s="23" t="s">
        <v>48</v>
      </c>
      <c r="E10" s="24"/>
    </row>
    <row r="11" spans="1:6" x14ac:dyDescent="0.25">
      <c r="A11" s="98"/>
      <c r="B11" s="4" t="s">
        <v>63</v>
      </c>
      <c r="C11" s="21" t="s">
        <v>64</v>
      </c>
      <c r="D11" s="23" t="s">
        <v>56</v>
      </c>
      <c r="E11" s="24"/>
    </row>
    <row r="12" spans="1:6" ht="15.75" x14ac:dyDescent="0.25">
      <c r="A12" s="5"/>
      <c r="B12" s="1"/>
      <c r="C12" s="1"/>
      <c r="D12" s="6"/>
    </row>
    <row r="13" spans="1:6" ht="19.5" x14ac:dyDescent="0.25">
      <c r="A13" s="7" t="s">
        <v>65</v>
      </c>
      <c r="B13" s="3"/>
      <c r="C13" s="3"/>
      <c r="D13" s="6"/>
    </row>
    <row r="14" spans="1:6" x14ac:dyDescent="0.25">
      <c r="A14" s="98" t="s">
        <v>66</v>
      </c>
      <c r="B14" s="8" t="s">
        <v>67</v>
      </c>
      <c r="C14" s="21" t="s">
        <v>68</v>
      </c>
      <c r="D14" s="23" t="s">
        <v>51</v>
      </c>
      <c r="E14" s="24"/>
    </row>
    <row r="15" spans="1:6" x14ac:dyDescent="0.25">
      <c r="A15" s="98"/>
      <c r="B15" s="8" t="s">
        <v>69</v>
      </c>
      <c r="C15" s="21" t="s">
        <v>70</v>
      </c>
      <c r="D15" s="23" t="s">
        <v>71</v>
      </c>
      <c r="E15" s="24"/>
    </row>
    <row r="16" spans="1:6" x14ac:dyDescent="0.25">
      <c r="A16" s="98"/>
      <c r="B16" s="8" t="s">
        <v>72</v>
      </c>
      <c r="C16" s="21" t="s">
        <v>73</v>
      </c>
      <c r="D16" s="23" t="s">
        <v>51</v>
      </c>
      <c r="E16" s="24"/>
    </row>
    <row r="17" spans="1:5" x14ac:dyDescent="0.25">
      <c r="A17" s="98"/>
      <c r="B17" s="8" t="s">
        <v>74</v>
      </c>
      <c r="C17" s="21" t="s">
        <v>75</v>
      </c>
      <c r="D17" s="23" t="s">
        <v>71</v>
      </c>
      <c r="E17" s="24"/>
    </row>
    <row r="18" spans="1:5" x14ac:dyDescent="0.25">
      <c r="A18" s="98"/>
      <c r="B18" s="8" t="s">
        <v>76</v>
      </c>
      <c r="C18" s="21" t="s">
        <v>77</v>
      </c>
      <c r="D18" s="23" t="s">
        <v>48</v>
      </c>
      <c r="E18" s="24"/>
    </row>
    <row r="19" spans="1:5" x14ac:dyDescent="0.25">
      <c r="A19" s="98"/>
      <c r="B19" s="8" t="s">
        <v>78</v>
      </c>
      <c r="C19" s="21" t="s">
        <v>79</v>
      </c>
      <c r="D19" s="23" t="s">
        <v>51</v>
      </c>
      <c r="E19" s="24"/>
    </row>
    <row r="20" spans="1:5" x14ac:dyDescent="0.25">
      <c r="A20" s="98"/>
      <c r="B20" s="8" t="s">
        <v>80</v>
      </c>
      <c r="C20" s="21" t="s">
        <v>81</v>
      </c>
      <c r="D20" s="23" t="s">
        <v>71</v>
      </c>
      <c r="E20" s="24"/>
    </row>
    <row r="21" spans="1:5" x14ac:dyDescent="0.25">
      <c r="A21" s="98"/>
      <c r="B21" s="8" t="s">
        <v>82</v>
      </c>
      <c r="C21" s="21" t="s">
        <v>83</v>
      </c>
      <c r="D21" s="23" t="s">
        <v>71</v>
      </c>
      <c r="E21" s="24"/>
    </row>
    <row r="22" spans="1:5" x14ac:dyDescent="0.25">
      <c r="A22" s="98"/>
      <c r="B22" s="8" t="s">
        <v>84</v>
      </c>
      <c r="C22" s="21" t="s">
        <v>85</v>
      </c>
      <c r="D22" s="23" t="s">
        <v>71</v>
      </c>
      <c r="E22" s="24"/>
    </row>
    <row r="23" spans="1:5" x14ac:dyDescent="0.25">
      <c r="A23" s="98"/>
      <c r="B23" s="8" t="s">
        <v>86</v>
      </c>
      <c r="C23" s="21" t="s">
        <v>87</v>
      </c>
      <c r="D23" s="23" t="s">
        <v>71</v>
      </c>
      <c r="E23" s="24"/>
    </row>
    <row r="24" spans="1:5" x14ac:dyDescent="0.25">
      <c r="A24" s="98"/>
      <c r="B24" s="8" t="s">
        <v>88</v>
      </c>
      <c r="C24" s="21" t="s">
        <v>88</v>
      </c>
      <c r="D24" s="23" t="s">
        <v>56</v>
      </c>
      <c r="E24" s="24"/>
    </row>
    <row r="25" spans="1:5" x14ac:dyDescent="0.25">
      <c r="A25" s="98"/>
      <c r="B25" s="8" t="s">
        <v>89</v>
      </c>
      <c r="C25" s="21" t="s">
        <v>90</v>
      </c>
      <c r="D25" s="23" t="s">
        <v>51</v>
      </c>
      <c r="E25" s="24"/>
    </row>
    <row r="26" spans="1:5" x14ac:dyDescent="0.25">
      <c r="A26" s="98"/>
      <c r="B26" s="8" t="s">
        <v>91</v>
      </c>
      <c r="C26" s="21" t="s">
        <v>92</v>
      </c>
      <c r="D26" s="23" t="s">
        <v>51</v>
      </c>
      <c r="E26" s="24"/>
    </row>
    <row r="27" spans="1:5" x14ac:dyDescent="0.25">
      <c r="A27" s="1"/>
      <c r="B27" s="1"/>
      <c r="C27" s="1"/>
      <c r="D27" s="6"/>
    </row>
    <row r="28" spans="1:5" ht="19.5" x14ac:dyDescent="0.25">
      <c r="A28" s="9" t="s">
        <v>93</v>
      </c>
      <c r="B28" s="10"/>
      <c r="C28" s="11"/>
      <c r="D28" s="6"/>
    </row>
    <row r="29" spans="1:5" x14ac:dyDescent="0.25">
      <c r="A29" s="99" t="s">
        <v>94</v>
      </c>
      <c r="B29" s="12" t="s">
        <v>95</v>
      </c>
      <c r="C29" s="21" t="s">
        <v>96</v>
      </c>
      <c r="D29" s="23" t="s">
        <v>51</v>
      </c>
      <c r="E29" s="24"/>
    </row>
    <row r="30" spans="1:5" x14ac:dyDescent="0.25">
      <c r="A30" s="99"/>
      <c r="B30" s="13" t="s">
        <v>97</v>
      </c>
      <c r="C30" s="21" t="s">
        <v>98</v>
      </c>
      <c r="D30" s="23" t="s">
        <v>51</v>
      </c>
      <c r="E30" s="24"/>
    </row>
    <row r="31" spans="1:5" x14ac:dyDescent="0.25">
      <c r="A31" s="99"/>
      <c r="B31" s="13" t="s">
        <v>99</v>
      </c>
      <c r="C31" s="21" t="s">
        <v>100</v>
      </c>
      <c r="D31" s="23" t="s">
        <v>51</v>
      </c>
      <c r="E31" s="24"/>
    </row>
    <row r="32" spans="1:5" x14ac:dyDescent="0.25">
      <c r="A32" s="99"/>
      <c r="B32" s="13" t="s">
        <v>101</v>
      </c>
      <c r="C32" s="21" t="s">
        <v>102</v>
      </c>
      <c r="D32" s="23" t="s">
        <v>51</v>
      </c>
      <c r="E32" s="24"/>
    </row>
    <row r="33" spans="1:5" x14ac:dyDescent="0.25">
      <c r="A33" s="99"/>
      <c r="B33" s="13" t="s">
        <v>103</v>
      </c>
      <c r="C33" s="21" t="s">
        <v>104</v>
      </c>
      <c r="D33" s="23" t="s">
        <v>51</v>
      </c>
      <c r="E33" s="24"/>
    </row>
    <row r="34" spans="1:5" x14ac:dyDescent="0.25">
      <c r="A34" s="99"/>
      <c r="B34" s="13" t="s">
        <v>105</v>
      </c>
      <c r="C34" s="21" t="s">
        <v>106</v>
      </c>
      <c r="D34" s="23" t="s">
        <v>51</v>
      </c>
      <c r="E34" s="24"/>
    </row>
    <row r="35" spans="1:5" x14ac:dyDescent="0.25">
      <c r="A35" s="99"/>
      <c r="B35" s="13" t="s">
        <v>107</v>
      </c>
      <c r="C35" s="21" t="s">
        <v>108</v>
      </c>
      <c r="D35" s="23" t="s">
        <v>51</v>
      </c>
      <c r="E35" s="24"/>
    </row>
    <row r="36" spans="1:5" x14ac:dyDescent="0.25">
      <c r="A36" s="99"/>
      <c r="B36" s="1"/>
      <c r="C36" s="14"/>
      <c r="D36" s="6"/>
    </row>
    <row r="37" spans="1:5" ht="19.5" x14ac:dyDescent="0.25">
      <c r="A37" s="15" t="s">
        <v>109</v>
      </c>
      <c r="B37" s="3"/>
      <c r="C37" s="16"/>
      <c r="D37" s="6"/>
    </row>
    <row r="38" spans="1:5" x14ac:dyDescent="0.25">
      <c r="A38" s="99" t="s">
        <v>110</v>
      </c>
      <c r="B38" s="17" t="s">
        <v>111</v>
      </c>
      <c r="C38" s="21" t="s">
        <v>112</v>
      </c>
      <c r="D38" s="23" t="s">
        <v>56</v>
      </c>
      <c r="E38" s="24"/>
    </row>
    <row r="39" spans="1:5" x14ac:dyDescent="0.25">
      <c r="A39" s="99"/>
      <c r="B39" s="17" t="s">
        <v>113</v>
      </c>
      <c r="C39" s="21" t="s">
        <v>114</v>
      </c>
      <c r="D39" s="23" t="s">
        <v>56</v>
      </c>
      <c r="E39" s="24"/>
    </row>
    <row r="40" spans="1:5" x14ac:dyDescent="0.25">
      <c r="A40" s="99"/>
      <c r="B40" s="17" t="s">
        <v>115</v>
      </c>
      <c r="C40" s="21" t="s">
        <v>116</v>
      </c>
      <c r="D40" s="23" t="s">
        <v>56</v>
      </c>
      <c r="E40" s="24"/>
    </row>
    <row r="41" spans="1:5" x14ac:dyDescent="0.25">
      <c r="A41" s="99"/>
      <c r="B41" s="17" t="s">
        <v>117</v>
      </c>
      <c r="C41" s="21" t="s">
        <v>118</v>
      </c>
      <c r="D41" s="23" t="s">
        <v>56</v>
      </c>
      <c r="E41" s="24"/>
    </row>
    <row r="42" spans="1:5" x14ac:dyDescent="0.25">
      <c r="A42" s="99"/>
      <c r="B42" s="17" t="s">
        <v>119</v>
      </c>
      <c r="C42" s="21" t="s">
        <v>120</v>
      </c>
      <c r="D42" s="23" t="s">
        <v>56</v>
      </c>
      <c r="E42" s="24"/>
    </row>
    <row r="43" spans="1:5" x14ac:dyDescent="0.25">
      <c r="A43" s="99"/>
      <c r="B43" s="17" t="s">
        <v>121</v>
      </c>
      <c r="C43" s="21" t="s">
        <v>122</v>
      </c>
      <c r="D43" s="23" t="s">
        <v>56</v>
      </c>
      <c r="E43" s="24"/>
    </row>
    <row r="44" spans="1:5" x14ac:dyDescent="0.25">
      <c r="A44" s="99"/>
      <c r="B44" s="17" t="s">
        <v>123</v>
      </c>
      <c r="C44" s="21" t="s">
        <v>124</v>
      </c>
      <c r="D44" s="23" t="s">
        <v>56</v>
      </c>
      <c r="E44" s="24"/>
    </row>
    <row r="45" spans="1:5" x14ac:dyDescent="0.25">
      <c r="A45" s="1"/>
      <c r="B45" s="17" t="s">
        <v>125</v>
      </c>
      <c r="C45" s="21" t="s">
        <v>126</v>
      </c>
      <c r="D45" s="23" t="s">
        <v>56</v>
      </c>
      <c r="E45" s="24"/>
    </row>
    <row r="46" spans="1:5" x14ac:dyDescent="0.25">
      <c r="A46" s="1"/>
      <c r="B46" s="17" t="s">
        <v>127</v>
      </c>
      <c r="C46" s="21" t="s">
        <v>128</v>
      </c>
      <c r="D46" s="23" t="s">
        <v>56</v>
      </c>
      <c r="E46" s="24"/>
    </row>
    <row r="47" spans="1:5" x14ac:dyDescent="0.25">
      <c r="A47" s="1"/>
      <c r="B47" s="17" t="s">
        <v>129</v>
      </c>
      <c r="C47" s="21" t="s">
        <v>130</v>
      </c>
      <c r="D47" s="23" t="s">
        <v>56</v>
      </c>
      <c r="E47" s="24"/>
    </row>
    <row r="48" spans="1:5" x14ac:dyDescent="0.25">
      <c r="A48" s="1"/>
      <c r="B48" s="17" t="s">
        <v>131</v>
      </c>
      <c r="C48" s="21" t="s">
        <v>132</v>
      </c>
      <c r="D48" s="23" t="s">
        <v>48</v>
      </c>
      <c r="E48" s="24"/>
    </row>
    <row r="49" spans="1:5" x14ac:dyDescent="0.25">
      <c r="A49" s="1"/>
      <c r="B49" s="17" t="s">
        <v>133</v>
      </c>
      <c r="C49" s="21" t="s">
        <v>134</v>
      </c>
      <c r="D49" s="23" t="s">
        <v>48</v>
      </c>
      <c r="E49" s="24"/>
    </row>
    <row r="50" spans="1:5" x14ac:dyDescent="0.25">
      <c r="A50" s="1"/>
      <c r="B50" s="1"/>
      <c r="C50" s="1"/>
      <c r="D50" s="1"/>
    </row>
    <row r="51" spans="1:5" ht="19.5" x14ac:dyDescent="0.25">
      <c r="A51" s="18" t="s">
        <v>135</v>
      </c>
      <c r="B51" s="3"/>
      <c r="C51" s="10"/>
      <c r="D51" s="19"/>
    </row>
    <row r="52" spans="1:5" x14ac:dyDescent="0.25">
      <c r="A52" s="98" t="s">
        <v>136</v>
      </c>
      <c r="B52" s="20" t="s">
        <v>137</v>
      </c>
      <c r="C52" s="22" t="s">
        <v>138</v>
      </c>
      <c r="D52" s="25" t="s">
        <v>56</v>
      </c>
      <c r="E52" s="24"/>
    </row>
    <row r="53" spans="1:5" x14ac:dyDescent="0.25">
      <c r="A53" s="98"/>
      <c r="B53" s="20" t="s">
        <v>139</v>
      </c>
      <c r="C53" s="21" t="s">
        <v>140</v>
      </c>
      <c r="D53" s="23" t="s">
        <v>56</v>
      </c>
      <c r="E53" s="24"/>
    </row>
    <row r="54" spans="1:5" x14ac:dyDescent="0.25">
      <c r="A54" s="98"/>
      <c r="B54" s="20" t="s">
        <v>141</v>
      </c>
      <c r="C54" s="21" t="s">
        <v>142</v>
      </c>
      <c r="D54" s="23" t="s">
        <v>51</v>
      </c>
      <c r="E54" s="24"/>
    </row>
    <row r="55" spans="1:5" x14ac:dyDescent="0.25">
      <c r="A55" s="98"/>
      <c r="B55" s="20" t="s">
        <v>143</v>
      </c>
      <c r="C55" s="21" t="s">
        <v>144</v>
      </c>
      <c r="D55" s="23" t="s">
        <v>51</v>
      </c>
      <c r="E55" s="24"/>
    </row>
    <row r="56" spans="1:5" x14ac:dyDescent="0.25">
      <c r="A56" s="98"/>
      <c r="B56" s="20" t="s">
        <v>145</v>
      </c>
      <c r="C56" s="21" t="s">
        <v>146</v>
      </c>
      <c r="D56" s="23" t="s">
        <v>51</v>
      </c>
      <c r="E56" s="24"/>
    </row>
    <row r="57" spans="1:5" x14ac:dyDescent="0.25">
      <c r="A57" s="98"/>
      <c r="B57" s="20" t="s">
        <v>147</v>
      </c>
      <c r="C57" s="21" t="s">
        <v>148</v>
      </c>
      <c r="D57" s="23" t="s">
        <v>51</v>
      </c>
      <c r="E57" s="24"/>
    </row>
  </sheetData>
  <mergeCells count="6">
    <mergeCell ref="A52:A57"/>
    <mergeCell ref="A38:A44"/>
    <mergeCell ref="A29:A36"/>
    <mergeCell ref="A14:A26"/>
    <mergeCell ref="A1:D1"/>
    <mergeCell ref="A4:A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9"/>
  <sheetViews>
    <sheetView workbookViewId="0">
      <selection activeCell="C47" sqref="C47"/>
    </sheetView>
  </sheetViews>
  <sheetFormatPr baseColWidth="10" defaultRowHeight="15" x14ac:dyDescent="0.25"/>
  <cols>
    <col min="2" max="2" width="33" customWidth="1"/>
    <col min="6" max="6" width="38.28515625" customWidth="1"/>
  </cols>
  <sheetData>
    <row r="1" spans="1:7" ht="19.5" thickTop="1" thickBot="1" x14ac:dyDescent="0.3">
      <c r="A1" s="26" t="s">
        <v>149</v>
      </c>
      <c r="B1" s="27"/>
      <c r="C1" s="28">
        <v>2017</v>
      </c>
      <c r="D1" s="29">
        <f>+C1-1</f>
        <v>2016</v>
      </c>
      <c r="E1" s="30"/>
      <c r="F1" s="31" t="str">
        <f>"´"&amp;RIGHT(C1,2)&amp;" vs. ´"&amp;RIGHT(D1,2)</f>
        <v>´17 vs. ´16</v>
      </c>
      <c r="G1" s="32"/>
    </row>
    <row r="2" spans="1:7" ht="15.75" thickTop="1" x14ac:dyDescent="0.25">
      <c r="A2" s="33"/>
      <c r="B2" s="34"/>
      <c r="C2" s="35"/>
      <c r="D2" s="35"/>
      <c r="E2" s="36"/>
      <c r="F2" s="37"/>
      <c r="G2" s="38"/>
    </row>
    <row r="3" spans="1:7" ht="21" x14ac:dyDescent="0.25">
      <c r="A3" s="39" t="s">
        <v>150</v>
      </c>
      <c r="B3" s="40"/>
      <c r="C3" s="41"/>
      <c r="D3" s="41"/>
      <c r="E3" s="41"/>
      <c r="F3" s="42"/>
      <c r="G3" s="43"/>
    </row>
    <row r="4" spans="1:7" x14ac:dyDescent="0.25">
      <c r="A4" s="44" t="s">
        <v>151</v>
      </c>
      <c r="B4" s="45"/>
      <c r="C4" s="46"/>
      <c r="D4" s="46"/>
      <c r="E4" s="47"/>
      <c r="F4" s="48">
        <f>C4-D4</f>
        <v>0</v>
      </c>
      <c r="G4" s="49" t="str">
        <f t="shared" ref="G4:G20" si="0">IF(OR(C4=0,D4=0),"",C4/D4-1)</f>
        <v/>
      </c>
    </row>
    <row r="5" spans="1:7" x14ac:dyDescent="0.25">
      <c r="A5" s="44" t="s">
        <v>152</v>
      </c>
      <c r="B5" s="45"/>
      <c r="C5" s="46"/>
      <c r="D5" s="46"/>
      <c r="E5" s="47"/>
      <c r="F5" s="48">
        <f t="shared" ref="F5:F20" si="1">C5-D5</f>
        <v>0</v>
      </c>
      <c r="G5" s="49" t="str">
        <f t="shared" si="0"/>
        <v/>
      </c>
    </row>
    <row r="6" spans="1:7" x14ac:dyDescent="0.25">
      <c r="A6" s="50" t="s">
        <v>153</v>
      </c>
      <c r="B6" s="51"/>
      <c r="C6" s="52"/>
      <c r="D6" s="52"/>
      <c r="E6" s="53"/>
      <c r="F6" s="54">
        <f t="shared" si="1"/>
        <v>0</v>
      </c>
      <c r="G6" s="55" t="str">
        <f t="shared" si="0"/>
        <v/>
      </c>
    </row>
    <row r="7" spans="1:7" x14ac:dyDescent="0.25">
      <c r="A7" s="44" t="s">
        <v>154</v>
      </c>
      <c r="B7" s="45"/>
      <c r="C7" s="46"/>
      <c r="D7" s="46"/>
      <c r="E7" s="47"/>
      <c r="F7" s="48">
        <f t="shared" si="1"/>
        <v>0</v>
      </c>
      <c r="G7" s="49" t="str">
        <f t="shared" si="0"/>
        <v/>
      </c>
    </row>
    <row r="8" spans="1:7" x14ac:dyDescent="0.25">
      <c r="A8" s="50" t="s">
        <v>155</v>
      </c>
      <c r="B8" s="51"/>
      <c r="C8" s="56"/>
      <c r="D8" s="56"/>
      <c r="E8" s="53"/>
      <c r="F8" s="57">
        <f t="shared" si="1"/>
        <v>0</v>
      </c>
      <c r="G8" s="55" t="str">
        <f t="shared" si="0"/>
        <v/>
      </c>
    </row>
    <row r="9" spans="1:7" x14ac:dyDescent="0.25">
      <c r="A9" s="44" t="s">
        <v>156</v>
      </c>
      <c r="B9" s="45"/>
      <c r="C9" s="46"/>
      <c r="D9" s="46"/>
      <c r="E9" s="47"/>
      <c r="F9" s="48">
        <f t="shared" si="1"/>
        <v>0</v>
      </c>
      <c r="G9" s="49" t="str">
        <f t="shared" si="0"/>
        <v/>
      </c>
    </row>
    <row r="10" spans="1:7" x14ac:dyDescent="0.25">
      <c r="A10" s="50" t="s">
        <v>157</v>
      </c>
      <c r="B10" s="51"/>
      <c r="C10" s="56"/>
      <c r="D10" s="56"/>
      <c r="E10" s="53"/>
      <c r="F10" s="57">
        <f t="shared" si="1"/>
        <v>0</v>
      </c>
      <c r="G10" s="55" t="str">
        <f t="shared" si="0"/>
        <v/>
      </c>
    </row>
    <row r="11" spans="1:7" x14ac:dyDescent="0.25">
      <c r="A11" s="44" t="s">
        <v>151</v>
      </c>
      <c r="B11" s="45"/>
      <c r="C11" s="46"/>
      <c r="D11" s="46"/>
      <c r="E11" s="47"/>
      <c r="F11" s="48">
        <f t="shared" si="1"/>
        <v>0</v>
      </c>
      <c r="G11" s="49" t="str">
        <f t="shared" si="0"/>
        <v/>
      </c>
    </row>
    <row r="12" spans="1:7" x14ac:dyDescent="0.25">
      <c r="A12" s="44" t="s">
        <v>158</v>
      </c>
      <c r="B12" s="45"/>
      <c r="C12" s="46"/>
      <c r="D12" s="46"/>
      <c r="E12" s="47"/>
      <c r="F12" s="48">
        <f t="shared" si="1"/>
        <v>0</v>
      </c>
      <c r="G12" s="49" t="str">
        <f t="shared" si="0"/>
        <v/>
      </c>
    </row>
    <row r="13" spans="1:7" x14ac:dyDescent="0.25">
      <c r="A13" s="50" t="s">
        <v>159</v>
      </c>
      <c r="B13" s="51"/>
      <c r="C13" s="58"/>
      <c r="D13" s="58"/>
      <c r="E13" s="53"/>
      <c r="F13" s="59">
        <f t="shared" si="1"/>
        <v>0</v>
      </c>
      <c r="G13" s="55" t="str">
        <f t="shared" si="0"/>
        <v/>
      </c>
    </row>
    <row r="14" spans="1:7" x14ac:dyDescent="0.25">
      <c r="A14" s="44" t="s">
        <v>151</v>
      </c>
      <c r="B14" s="45"/>
      <c r="C14" s="46"/>
      <c r="D14" s="46"/>
      <c r="E14" s="47"/>
      <c r="F14" s="48">
        <f t="shared" si="1"/>
        <v>0</v>
      </c>
      <c r="G14" s="49" t="str">
        <f t="shared" si="0"/>
        <v/>
      </c>
    </row>
    <row r="15" spans="1:7" x14ac:dyDescent="0.25">
      <c r="A15" s="44" t="s">
        <v>160</v>
      </c>
      <c r="B15" s="45"/>
      <c r="C15" s="46"/>
      <c r="D15" s="46"/>
      <c r="E15" s="47"/>
      <c r="F15" s="48">
        <f t="shared" si="1"/>
        <v>0</v>
      </c>
      <c r="G15" s="49" t="str">
        <f t="shared" si="0"/>
        <v/>
      </c>
    </row>
    <row r="16" spans="1:7" x14ac:dyDescent="0.25">
      <c r="A16" s="44" t="s">
        <v>158</v>
      </c>
      <c r="B16" s="45"/>
      <c r="C16" s="46"/>
      <c r="D16" s="46"/>
      <c r="E16" s="47"/>
      <c r="F16" s="48">
        <f t="shared" si="1"/>
        <v>0</v>
      </c>
      <c r="G16" s="49" t="str">
        <f t="shared" si="0"/>
        <v/>
      </c>
    </row>
    <row r="17" spans="1:7" x14ac:dyDescent="0.25">
      <c r="A17" s="50" t="s">
        <v>161</v>
      </c>
      <c r="B17" s="51"/>
      <c r="C17" s="58"/>
      <c r="D17" s="58"/>
      <c r="E17" s="53"/>
      <c r="F17" s="59">
        <f t="shared" si="1"/>
        <v>0</v>
      </c>
      <c r="G17" s="55" t="str">
        <f t="shared" si="0"/>
        <v/>
      </c>
    </row>
    <row r="18" spans="1:7" x14ac:dyDescent="0.25">
      <c r="A18" s="44" t="s">
        <v>162</v>
      </c>
      <c r="B18" s="45"/>
      <c r="C18" s="46"/>
      <c r="D18" s="46"/>
      <c r="E18" s="47"/>
      <c r="F18" s="48">
        <f t="shared" si="1"/>
        <v>0</v>
      </c>
      <c r="G18" s="49" t="str">
        <f t="shared" si="0"/>
        <v/>
      </c>
    </row>
    <row r="19" spans="1:7" x14ac:dyDescent="0.25">
      <c r="A19" s="44" t="s">
        <v>158</v>
      </c>
      <c r="B19" s="45"/>
      <c r="C19" s="46"/>
      <c r="D19" s="46"/>
      <c r="E19" s="47"/>
      <c r="F19" s="48">
        <f t="shared" si="1"/>
        <v>0</v>
      </c>
      <c r="G19" s="49" t="str">
        <f t="shared" si="0"/>
        <v/>
      </c>
    </row>
    <row r="20" spans="1:7" ht="15.75" thickBot="1" x14ac:dyDescent="0.3">
      <c r="A20" s="60" t="s">
        <v>163</v>
      </c>
      <c r="B20" s="61"/>
      <c r="C20" s="62"/>
      <c r="D20" s="62"/>
      <c r="E20" s="63"/>
      <c r="F20" s="64">
        <f t="shared" si="1"/>
        <v>0</v>
      </c>
      <c r="G20" s="65" t="str">
        <f t="shared" si="0"/>
        <v/>
      </c>
    </row>
    <row r="21" spans="1:7" ht="24.75" customHeight="1" thickTop="1" x14ac:dyDescent="0.25">
      <c r="A21" s="108" t="str">
        <f>"Por cada peso de Deuda Exigible en el Corto Plazo, la empresa cuenta con "&amp;ROUND(C13,1)&amp;" pesos para pagarla; "&amp;ROUND(F13,2)&amp;" puntos "&amp;IF(F13&gt;0,"más que el año anterior. "," menos que el año anterior. ")&amp;" Si excluímos los Inventarios, la empresa cuenta con "&amp;ROUND(C17,1)&amp;" para pagarla; "&amp;ROUND(F17,2)&amp;" puntos porcentuales "&amp;IF(F17&gt;0,"más que el año anterior. "," menos que el año anterior. ")</f>
        <v xml:space="preserve">Por cada peso de Deuda Exigible en el Corto Plazo, la empresa cuenta con 0 pesos para pagarla; 0 puntos  menos que el año anterior.  Si excluímos los Inventarios, la empresa cuenta con 0 para pagarla; 0 puntos porcentuales  menos que el año anterior. </v>
      </c>
      <c r="B21" s="109"/>
      <c r="C21" s="109"/>
      <c r="D21" s="109"/>
      <c r="E21" s="109"/>
      <c r="F21" s="109"/>
      <c r="G21" s="109"/>
    </row>
    <row r="22" spans="1:7" ht="25.5" customHeight="1" x14ac:dyDescent="0.25">
      <c r="A22" s="110" t="str">
        <f>"Según la Prueba Defensiva, la empresa cuenta con "&amp;ROUND(C20*100,1)&amp;"%"&amp;" de liquidez para operar sin recurrir a los flujos de venta."&amp;" Asimismo, El Capital de Trabajo nos muestra que "&amp;IF(C6&lt;0,"la empresa no cuenta con recursos para pagar sus obligaciones.","la empresa cuenta con recursos para pagar sus obligaciones.")</f>
        <v>Según la Prueba Defensiva, la empresa cuenta con 0% de liquidez para operar sin recurrir a los flujos de venta. Asimismo, El Capital de Trabajo nos muestra que la empresa cuenta con recursos para pagar sus obligaciones.</v>
      </c>
      <c r="B22" s="111"/>
      <c r="C22" s="111"/>
      <c r="D22" s="111"/>
      <c r="E22" s="111"/>
      <c r="F22" s="111"/>
      <c r="G22" s="111"/>
    </row>
    <row r="23" spans="1:7" ht="27" customHeight="1" thickBot="1" x14ac:dyDescent="0.3">
      <c r="A23" s="112" t="s">
        <v>164</v>
      </c>
      <c r="B23" s="113"/>
      <c r="C23" s="113"/>
      <c r="D23" s="113"/>
      <c r="E23" s="113"/>
      <c r="F23" s="113"/>
      <c r="G23" s="113"/>
    </row>
    <row r="24" spans="1:7" ht="15.75" thickTop="1" x14ac:dyDescent="0.25">
      <c r="A24" s="44"/>
      <c r="B24" s="45"/>
      <c r="C24" s="46"/>
      <c r="D24" s="46"/>
      <c r="E24" s="47"/>
      <c r="F24" s="48"/>
      <c r="G24" s="49"/>
    </row>
    <row r="25" spans="1:7" ht="21" x14ac:dyDescent="0.25">
      <c r="A25" s="39" t="s">
        <v>165</v>
      </c>
      <c r="B25" s="40"/>
      <c r="C25" s="41"/>
      <c r="D25" s="41"/>
      <c r="E25" s="41"/>
      <c r="F25" s="42"/>
      <c r="G25" s="43"/>
    </row>
    <row r="26" spans="1:7" x14ac:dyDescent="0.25">
      <c r="A26" s="44" t="s">
        <v>26</v>
      </c>
      <c r="B26" s="45"/>
      <c r="C26" s="46"/>
      <c r="D26" s="46"/>
      <c r="E26" s="47"/>
      <c r="F26" s="48">
        <f t="shared" ref="F26:F42" si="2">C26-D26</f>
        <v>0</v>
      </c>
      <c r="G26" s="49" t="str">
        <f t="shared" ref="G26:G42" si="3">IF(OR(C26=0,D26=0),"",C26/D26-1)</f>
        <v/>
      </c>
    </row>
    <row r="27" spans="1:7" x14ac:dyDescent="0.25">
      <c r="A27" s="44" t="s">
        <v>166</v>
      </c>
      <c r="B27" s="45"/>
      <c r="C27" s="46"/>
      <c r="D27" s="46"/>
      <c r="E27" s="47"/>
      <c r="F27" s="48">
        <f t="shared" si="2"/>
        <v>0</v>
      </c>
      <c r="G27" s="49" t="str">
        <f t="shared" si="3"/>
        <v/>
      </c>
    </row>
    <row r="28" spans="1:7" x14ac:dyDescent="0.25">
      <c r="A28" s="50" t="s">
        <v>167</v>
      </c>
      <c r="B28" s="51"/>
      <c r="C28" s="58" t="e">
        <f>C26/C27</f>
        <v>#DIV/0!</v>
      </c>
      <c r="D28" s="58" t="e">
        <f>D26/D27</f>
        <v>#DIV/0!</v>
      </c>
      <c r="E28" s="53"/>
      <c r="F28" s="59" t="e">
        <f t="shared" si="2"/>
        <v>#DIV/0!</v>
      </c>
      <c r="G28" s="55" t="e">
        <f t="shared" si="3"/>
        <v>#DIV/0!</v>
      </c>
    </row>
    <row r="29" spans="1:7" x14ac:dyDescent="0.25">
      <c r="A29" s="44" t="s">
        <v>168</v>
      </c>
      <c r="B29" s="45"/>
      <c r="C29" s="66">
        <v>360</v>
      </c>
      <c r="D29" s="66">
        <v>360</v>
      </c>
      <c r="E29" s="47"/>
      <c r="F29" s="48">
        <f t="shared" si="2"/>
        <v>0</v>
      </c>
      <c r="G29" s="49">
        <f t="shared" si="3"/>
        <v>0</v>
      </c>
    </row>
    <row r="30" spans="1:7" x14ac:dyDescent="0.25">
      <c r="A30" s="50" t="s">
        <v>169</v>
      </c>
      <c r="B30" s="51"/>
      <c r="C30" s="58" t="e">
        <f>C29/C28</f>
        <v>#DIV/0!</v>
      </c>
      <c r="D30" s="58" t="e">
        <f>D29/D28</f>
        <v>#DIV/0!</v>
      </c>
      <c r="E30" s="53"/>
      <c r="F30" s="67" t="e">
        <f t="shared" si="2"/>
        <v>#DIV/0!</v>
      </c>
      <c r="G30" s="55" t="e">
        <f t="shared" si="3"/>
        <v>#DIV/0!</v>
      </c>
    </row>
    <row r="31" spans="1:7" x14ac:dyDescent="0.25">
      <c r="A31" s="44" t="s">
        <v>170</v>
      </c>
      <c r="B31" s="45"/>
      <c r="C31" s="46"/>
      <c r="D31" s="46"/>
      <c r="E31" s="47"/>
      <c r="F31" s="48">
        <f t="shared" si="2"/>
        <v>0</v>
      </c>
      <c r="G31" s="49" t="str">
        <f t="shared" si="3"/>
        <v/>
      </c>
    </row>
    <row r="32" spans="1:7" x14ac:dyDescent="0.25">
      <c r="A32" s="44" t="s">
        <v>171</v>
      </c>
      <c r="B32" s="45"/>
      <c r="C32" s="46"/>
      <c r="D32" s="46"/>
      <c r="E32" s="47"/>
      <c r="F32" s="48">
        <f t="shared" si="2"/>
        <v>0</v>
      </c>
      <c r="G32" s="49" t="str">
        <f t="shared" si="3"/>
        <v/>
      </c>
    </row>
    <row r="33" spans="1:7" x14ac:dyDescent="0.25">
      <c r="A33" s="50" t="s">
        <v>172</v>
      </c>
      <c r="B33" s="51"/>
      <c r="C33" s="58" t="e">
        <f>C31/C32</f>
        <v>#DIV/0!</v>
      </c>
      <c r="D33" s="58" t="e">
        <f>D31/D32</f>
        <v>#DIV/0!</v>
      </c>
      <c r="E33" s="53"/>
      <c r="F33" s="59" t="e">
        <f t="shared" si="2"/>
        <v>#DIV/0!</v>
      </c>
      <c r="G33" s="55" t="e">
        <f t="shared" si="3"/>
        <v>#DIV/0!</v>
      </c>
    </row>
    <row r="34" spans="1:7" x14ac:dyDescent="0.25">
      <c r="A34" s="44" t="s">
        <v>168</v>
      </c>
      <c r="B34" s="45"/>
      <c r="C34" s="66">
        <v>360</v>
      </c>
      <c r="D34" s="66">
        <v>360</v>
      </c>
      <c r="E34" s="47"/>
      <c r="F34" s="48">
        <f t="shared" si="2"/>
        <v>0</v>
      </c>
      <c r="G34" s="49">
        <f t="shared" si="3"/>
        <v>0</v>
      </c>
    </row>
    <row r="35" spans="1:7" x14ac:dyDescent="0.25">
      <c r="A35" s="50" t="s">
        <v>173</v>
      </c>
      <c r="B35" s="51"/>
      <c r="C35" s="58" t="e">
        <f>C34/C33</f>
        <v>#DIV/0!</v>
      </c>
      <c r="D35" s="58" t="e">
        <f>D34/D33</f>
        <v>#DIV/0!</v>
      </c>
      <c r="E35" s="53"/>
      <c r="F35" s="67" t="e">
        <f t="shared" si="2"/>
        <v>#DIV/0!</v>
      </c>
      <c r="G35" s="55" t="e">
        <f t="shared" si="3"/>
        <v>#DIV/0!</v>
      </c>
    </row>
    <row r="36" spans="1:7" x14ac:dyDescent="0.25">
      <c r="A36" s="44" t="s">
        <v>174</v>
      </c>
      <c r="B36" s="45"/>
      <c r="C36" s="46"/>
      <c r="D36" s="46"/>
      <c r="E36" s="47"/>
      <c r="F36" s="48">
        <f t="shared" si="2"/>
        <v>0</v>
      </c>
      <c r="G36" s="49" t="str">
        <f t="shared" si="3"/>
        <v/>
      </c>
    </row>
    <row r="37" spans="1:7" x14ac:dyDescent="0.25">
      <c r="A37" s="44" t="s">
        <v>175</v>
      </c>
      <c r="B37" s="45"/>
      <c r="C37" s="46"/>
      <c r="D37" s="46"/>
      <c r="E37" s="47"/>
      <c r="F37" s="48">
        <f t="shared" si="2"/>
        <v>0</v>
      </c>
      <c r="G37" s="49" t="str">
        <f t="shared" si="3"/>
        <v/>
      </c>
    </row>
    <row r="38" spans="1:7" x14ac:dyDescent="0.25">
      <c r="A38" s="50" t="s">
        <v>176</v>
      </c>
      <c r="B38" s="51"/>
      <c r="C38" s="58" t="e">
        <f>C36/C37</f>
        <v>#DIV/0!</v>
      </c>
      <c r="D38" s="58" t="e">
        <f>D36/D37</f>
        <v>#DIV/0!</v>
      </c>
      <c r="E38" s="53"/>
      <c r="F38" s="59" t="e">
        <f t="shared" si="2"/>
        <v>#DIV/0!</v>
      </c>
      <c r="G38" s="55" t="e">
        <f t="shared" si="3"/>
        <v>#DIV/0!</v>
      </c>
    </row>
    <row r="39" spans="1:7" x14ac:dyDescent="0.25">
      <c r="A39" s="44" t="s">
        <v>168</v>
      </c>
      <c r="B39" s="45"/>
      <c r="C39" s="66">
        <v>360</v>
      </c>
      <c r="D39" s="66">
        <v>360</v>
      </c>
      <c r="E39" s="47"/>
      <c r="F39" s="48">
        <f t="shared" si="2"/>
        <v>0</v>
      </c>
      <c r="G39" s="49">
        <f t="shared" si="3"/>
        <v>0</v>
      </c>
    </row>
    <row r="40" spans="1:7" x14ac:dyDescent="0.25">
      <c r="A40" s="50" t="s">
        <v>177</v>
      </c>
      <c r="B40" s="51"/>
      <c r="C40" s="58" t="e">
        <f>C39/C38</f>
        <v>#DIV/0!</v>
      </c>
      <c r="D40" s="58" t="e">
        <f>D39/D38</f>
        <v>#DIV/0!</v>
      </c>
      <c r="E40" s="53"/>
      <c r="F40" s="67" t="e">
        <f t="shared" si="2"/>
        <v>#DIV/0!</v>
      </c>
      <c r="G40" s="55" t="e">
        <f t="shared" si="3"/>
        <v>#DIV/0!</v>
      </c>
    </row>
    <row r="41" spans="1:7" x14ac:dyDescent="0.25">
      <c r="A41" s="50" t="s">
        <v>178</v>
      </c>
      <c r="B41" s="51"/>
      <c r="C41" s="58" t="e">
        <f>C30+C35</f>
        <v>#DIV/0!</v>
      </c>
      <c r="D41" s="58" t="e">
        <f>D30+D35</f>
        <v>#DIV/0!</v>
      </c>
      <c r="E41" s="53"/>
      <c r="F41" s="67" t="e">
        <f t="shared" si="2"/>
        <v>#DIV/0!</v>
      </c>
      <c r="G41" s="55" t="e">
        <f t="shared" si="3"/>
        <v>#DIV/0!</v>
      </c>
    </row>
    <row r="42" spans="1:7" ht="15.75" thickBot="1" x14ac:dyDescent="0.3">
      <c r="A42" s="50" t="s">
        <v>179</v>
      </c>
      <c r="B42" s="51"/>
      <c r="C42" s="58" t="e">
        <f>+C41-C40</f>
        <v>#DIV/0!</v>
      </c>
      <c r="D42" s="58" t="e">
        <f>+D41-D40</f>
        <v>#DIV/0!</v>
      </c>
      <c r="E42" s="53"/>
      <c r="F42" s="67" t="e">
        <f t="shared" si="2"/>
        <v>#DIV/0!</v>
      </c>
      <c r="G42" s="55" t="e">
        <f t="shared" si="3"/>
        <v>#DIV/0!</v>
      </c>
    </row>
    <row r="43" spans="1:7" ht="16.5" thickTop="1" thickBot="1" x14ac:dyDescent="0.3">
      <c r="A43" s="106" t="e">
        <f>"Mientras que las Cuentas por Cobrar se convierten en Efectivo en promedio en "&amp;ROUND(C30,0)&amp;" días, los Inventarios lo hacen en "&amp;ROUND(C35,0)&amp;" días. Asimismo, el Ciclo Operativo de la Empresa es de "&amp;ROUND(C41,0)&amp;" días. Dado que la empresa consigue financiamiento de los proveedores en promedio por "&amp;ROUND(C40,0)&amp;" días, el Ciclo de Conversión de Caja es de "&amp;ROUND(C42,0)&amp;" días."</f>
        <v>#DIV/0!</v>
      </c>
      <c r="B43" s="107"/>
      <c r="C43" s="107"/>
      <c r="D43" s="107"/>
      <c r="E43" s="107"/>
      <c r="F43" s="107"/>
      <c r="G43" s="107"/>
    </row>
    <row r="44" spans="1:7" ht="15.75" thickTop="1" x14ac:dyDescent="0.25">
      <c r="A44" s="44" t="str">
        <f>A18</f>
        <v>Disponibilidades + Inversiones Transitorias</v>
      </c>
      <c r="B44" s="45"/>
      <c r="C44" s="46">
        <f>C18</f>
        <v>0</v>
      </c>
      <c r="D44" s="46">
        <f>D18</f>
        <v>0</v>
      </c>
      <c r="E44" s="47"/>
      <c r="F44" s="48">
        <f t="shared" ref="F44:F53" si="4">C44-D44</f>
        <v>0</v>
      </c>
      <c r="G44" s="49" t="str">
        <f t="shared" ref="G44:G53" si="5">IF(OR(C44=0,D44=0),"",C44/D44-1)</f>
        <v/>
      </c>
    </row>
    <row r="45" spans="1:7" x14ac:dyDescent="0.25">
      <c r="A45" s="44" t="s">
        <v>180</v>
      </c>
      <c r="B45" s="45"/>
      <c r="C45" s="66">
        <v>360</v>
      </c>
      <c r="D45" s="66">
        <v>360</v>
      </c>
      <c r="E45" s="47"/>
      <c r="F45" s="48">
        <f t="shared" si="4"/>
        <v>0</v>
      </c>
      <c r="G45" s="49">
        <f t="shared" si="5"/>
        <v>0</v>
      </c>
    </row>
    <row r="46" spans="1:7" x14ac:dyDescent="0.25">
      <c r="A46" s="44" t="s">
        <v>181</v>
      </c>
      <c r="B46" s="45"/>
      <c r="C46" s="46">
        <f>C26</f>
        <v>0</v>
      </c>
      <c r="D46" s="46">
        <f>D26</f>
        <v>0</v>
      </c>
      <c r="E46" s="47"/>
      <c r="F46" s="48">
        <f t="shared" si="4"/>
        <v>0</v>
      </c>
      <c r="G46" s="49" t="str">
        <f t="shared" si="5"/>
        <v/>
      </c>
    </row>
    <row r="47" spans="1:7" x14ac:dyDescent="0.25">
      <c r="A47" s="50" t="s">
        <v>182</v>
      </c>
      <c r="B47" s="51"/>
      <c r="C47" s="58" t="e">
        <f>(C44*C45)/C46</f>
        <v>#DIV/0!</v>
      </c>
      <c r="D47" s="58" t="e">
        <f>(D44*D45)/D46</f>
        <v>#DIV/0!</v>
      </c>
      <c r="E47" s="53"/>
      <c r="F47" s="67" t="e">
        <f t="shared" si="4"/>
        <v>#DIV/0!</v>
      </c>
      <c r="G47" s="55" t="e">
        <f t="shared" si="5"/>
        <v>#DIV/0!</v>
      </c>
    </row>
    <row r="48" spans="1:7" x14ac:dyDescent="0.25">
      <c r="A48" s="50" t="s">
        <v>183</v>
      </c>
      <c r="B48" s="51"/>
      <c r="C48" s="56" t="e">
        <f>C44/C50</f>
        <v>#DIV/0!</v>
      </c>
      <c r="D48" s="56">
        <f>D44/D50</f>
        <v>0</v>
      </c>
      <c r="E48" s="53"/>
      <c r="F48" s="57" t="e">
        <f t="shared" si="4"/>
        <v>#DIV/0!</v>
      </c>
      <c r="G48" s="55" t="e">
        <f t="shared" si="5"/>
        <v>#DIV/0!</v>
      </c>
    </row>
    <row r="49" spans="1:7" x14ac:dyDescent="0.25">
      <c r="A49" s="44" t="str">
        <f>A26</f>
        <v>Ingresos por Ventas</v>
      </c>
      <c r="B49" s="45"/>
      <c r="C49" s="46">
        <f>C26</f>
        <v>0</v>
      </c>
      <c r="D49" s="46">
        <f>D26</f>
        <v>0</v>
      </c>
      <c r="E49" s="47"/>
      <c r="F49" s="48">
        <f t="shared" si="4"/>
        <v>0</v>
      </c>
      <c r="G49" s="49" t="str">
        <f t="shared" si="5"/>
        <v/>
      </c>
    </row>
    <row r="50" spans="1:7" x14ac:dyDescent="0.25">
      <c r="A50" s="44" t="s">
        <v>184</v>
      </c>
      <c r="B50" s="45"/>
      <c r="C50" s="46">
        <f>[1]EECC!C10</f>
        <v>0</v>
      </c>
      <c r="D50" s="46">
        <f>[1]EECC!D10</f>
        <v>4300.7139999999999</v>
      </c>
      <c r="E50" s="47"/>
      <c r="F50" s="48">
        <f t="shared" si="4"/>
        <v>-4300.7139999999999</v>
      </c>
      <c r="G50" s="49" t="str">
        <f t="shared" si="5"/>
        <v/>
      </c>
    </row>
    <row r="51" spans="1:7" x14ac:dyDescent="0.25">
      <c r="A51" s="50" t="s">
        <v>185</v>
      </c>
      <c r="B51" s="51"/>
      <c r="C51" s="58" t="e">
        <f>C49/C50</f>
        <v>#DIV/0!</v>
      </c>
      <c r="D51" s="58">
        <f>D49/D50</f>
        <v>0</v>
      </c>
      <c r="E51" s="53"/>
      <c r="F51" s="59" t="e">
        <f t="shared" si="4"/>
        <v>#DIV/0!</v>
      </c>
      <c r="G51" s="55" t="e">
        <f t="shared" si="5"/>
        <v>#DIV/0!</v>
      </c>
    </row>
    <row r="52" spans="1:7" x14ac:dyDescent="0.25">
      <c r="A52" s="44" t="s">
        <v>186</v>
      </c>
      <c r="B52" s="45"/>
      <c r="C52" s="46">
        <f>[1]EECC!C9</f>
        <v>0</v>
      </c>
      <c r="D52" s="46">
        <f>[1]EECC!D9</f>
        <v>16242.5</v>
      </c>
      <c r="E52" s="47"/>
      <c r="F52" s="48">
        <f t="shared" si="4"/>
        <v>-16242.5</v>
      </c>
      <c r="G52" s="49" t="str">
        <f t="shared" si="5"/>
        <v/>
      </c>
    </row>
    <row r="53" spans="1:7" ht="15.75" thickBot="1" x14ac:dyDescent="0.3">
      <c r="A53" s="50" t="s">
        <v>187</v>
      </c>
      <c r="B53" s="51"/>
      <c r="C53" s="58" t="e">
        <f>C49/C52</f>
        <v>#DIV/0!</v>
      </c>
      <c r="D53" s="58">
        <f>D49/D52</f>
        <v>0</v>
      </c>
      <c r="E53" s="53"/>
      <c r="F53" s="59" t="e">
        <f t="shared" si="4"/>
        <v>#DIV/0!</v>
      </c>
      <c r="G53" s="55" t="e">
        <f t="shared" si="5"/>
        <v>#DIV/0!</v>
      </c>
    </row>
    <row r="54" spans="1:7" ht="15.75" thickTop="1" x14ac:dyDescent="0.25">
      <c r="A54" s="114" t="e">
        <f>"La empresa esta colocando entre sus clientes "&amp;ROUND(C51,1)&amp;" veces el Valor de su inversión en Activos Totales, y "&amp;ROUND(C53,1)&amp;" veces el de sus Activos Fijos. En cuanto a su Liquidéz, cuenta con "&amp;ROUND(C47,0)&amp;" días de Caja para cubrir las Ventas. La Caja y las Inversiones Transitorias representan el "&amp;ROUND(C48,1)&amp;" % de sus Activos Totales."</f>
        <v>#DIV/0!</v>
      </c>
      <c r="B54" s="115"/>
      <c r="C54" s="115"/>
      <c r="D54" s="115"/>
      <c r="E54" s="115"/>
      <c r="F54" s="115"/>
      <c r="G54" s="115"/>
    </row>
    <row r="55" spans="1:7" ht="15.75" thickBot="1" x14ac:dyDescent="0.3">
      <c r="A55" s="116"/>
      <c r="B55" s="117"/>
      <c r="C55" s="117"/>
      <c r="D55" s="117"/>
      <c r="E55" s="117"/>
      <c r="F55" s="117"/>
      <c r="G55" s="117"/>
    </row>
    <row r="56" spans="1:7" ht="15.75" thickTop="1" x14ac:dyDescent="0.25">
      <c r="A56" s="44"/>
      <c r="B56" s="45"/>
      <c r="C56" s="46"/>
      <c r="D56" s="46"/>
      <c r="E56" s="47"/>
      <c r="F56" s="48"/>
      <c r="G56" s="49"/>
    </row>
    <row r="57" spans="1:7" ht="21" x14ac:dyDescent="0.25">
      <c r="A57" s="39" t="s">
        <v>188</v>
      </c>
      <c r="B57" s="40"/>
      <c r="C57" s="41"/>
      <c r="D57" s="41"/>
      <c r="E57" s="41"/>
      <c r="F57" s="42"/>
      <c r="G57" s="43"/>
    </row>
    <row r="58" spans="1:7" x14ac:dyDescent="0.25">
      <c r="A58" s="44" t="s">
        <v>189</v>
      </c>
      <c r="B58" s="45"/>
      <c r="C58" s="46"/>
      <c r="D58" s="46"/>
      <c r="E58" s="47"/>
      <c r="F58" s="48">
        <f t="shared" ref="F58:F69" si="6">C58-D58</f>
        <v>0</v>
      </c>
      <c r="G58" s="49" t="str">
        <f t="shared" ref="G58:G69" si="7">IF(OR(C58=0,D58=0),"",C58/D58-1)</f>
        <v/>
      </c>
    </row>
    <row r="59" spans="1:7" x14ac:dyDescent="0.25">
      <c r="A59" s="44" t="s">
        <v>181</v>
      </c>
      <c r="B59" s="45"/>
      <c r="C59" s="46"/>
      <c r="D59" s="46"/>
      <c r="E59" s="47"/>
      <c r="F59" s="48">
        <f t="shared" si="6"/>
        <v>0</v>
      </c>
      <c r="G59" s="49" t="str">
        <f t="shared" si="7"/>
        <v/>
      </c>
    </row>
    <row r="60" spans="1:7" x14ac:dyDescent="0.25">
      <c r="A60" s="50" t="s">
        <v>190</v>
      </c>
      <c r="B60" s="51"/>
      <c r="C60" s="56" t="e">
        <f>C58/C59</f>
        <v>#DIV/0!</v>
      </c>
      <c r="D60" s="56" t="e">
        <f>D58/D59</f>
        <v>#DIV/0!</v>
      </c>
      <c r="E60" s="53"/>
      <c r="F60" s="57" t="e">
        <f t="shared" si="6"/>
        <v>#DIV/0!</v>
      </c>
      <c r="G60" s="55" t="e">
        <f t="shared" si="7"/>
        <v>#DIV/0!</v>
      </c>
    </row>
    <row r="61" spans="1:7" x14ac:dyDescent="0.25">
      <c r="A61" s="44" t="s">
        <v>191</v>
      </c>
      <c r="B61" s="45"/>
      <c r="C61" s="46"/>
      <c r="D61" s="46"/>
      <c r="E61" s="47"/>
      <c r="F61" s="48">
        <f t="shared" si="6"/>
        <v>0</v>
      </c>
      <c r="G61" s="49" t="str">
        <f t="shared" si="7"/>
        <v/>
      </c>
    </row>
    <row r="62" spans="1:7" x14ac:dyDescent="0.25">
      <c r="A62" s="44" t="s">
        <v>181</v>
      </c>
      <c r="B62" s="45"/>
      <c r="C62" s="46"/>
      <c r="D62" s="46"/>
      <c r="E62" s="47"/>
      <c r="F62" s="48">
        <f t="shared" si="6"/>
        <v>0</v>
      </c>
      <c r="G62" s="49" t="str">
        <f t="shared" si="7"/>
        <v/>
      </c>
    </row>
    <row r="63" spans="1:7" x14ac:dyDescent="0.25">
      <c r="A63" s="50" t="s">
        <v>192</v>
      </c>
      <c r="B63" s="51"/>
      <c r="C63" s="56" t="e">
        <f>C61/C62</f>
        <v>#DIV/0!</v>
      </c>
      <c r="D63" s="56" t="e">
        <f>D61/D62</f>
        <v>#DIV/0!</v>
      </c>
      <c r="E63" s="53"/>
      <c r="F63" s="57" t="e">
        <f t="shared" si="6"/>
        <v>#DIV/0!</v>
      </c>
      <c r="G63" s="55" t="e">
        <f t="shared" si="7"/>
        <v>#DIV/0!</v>
      </c>
    </row>
    <row r="64" spans="1:7" x14ac:dyDescent="0.25">
      <c r="A64" s="44" t="s">
        <v>193</v>
      </c>
      <c r="B64" s="45"/>
      <c r="C64" s="46"/>
      <c r="D64" s="46"/>
      <c r="E64" s="47"/>
      <c r="F64" s="48">
        <f t="shared" si="6"/>
        <v>0</v>
      </c>
      <c r="G64" s="49" t="str">
        <f t="shared" si="7"/>
        <v/>
      </c>
    </row>
    <row r="65" spans="1:7" x14ac:dyDescent="0.25">
      <c r="A65" s="44" t="s">
        <v>181</v>
      </c>
      <c r="B65" s="45"/>
      <c r="C65" s="46"/>
      <c r="D65" s="46"/>
      <c r="E65" s="47"/>
      <c r="F65" s="48">
        <f t="shared" si="6"/>
        <v>0</v>
      </c>
      <c r="G65" s="49" t="str">
        <f t="shared" si="7"/>
        <v/>
      </c>
    </row>
    <row r="66" spans="1:7" x14ac:dyDescent="0.25">
      <c r="A66" s="50" t="s">
        <v>194</v>
      </c>
      <c r="B66" s="51"/>
      <c r="C66" s="56" t="e">
        <f>C64/C65</f>
        <v>#DIV/0!</v>
      </c>
      <c r="D66" s="56" t="e">
        <f>D64/D65</f>
        <v>#DIV/0!</v>
      </c>
      <c r="E66" s="53"/>
      <c r="F66" s="57" t="e">
        <f t="shared" si="6"/>
        <v>#DIV/0!</v>
      </c>
      <c r="G66" s="55" t="e">
        <f t="shared" si="7"/>
        <v>#DIV/0!</v>
      </c>
    </row>
    <row r="67" spans="1:7" x14ac:dyDescent="0.25">
      <c r="A67" s="44" t="s">
        <v>195</v>
      </c>
      <c r="B67" s="45"/>
      <c r="C67" s="46"/>
      <c r="D67" s="46"/>
      <c r="E67" s="47"/>
      <c r="F67" s="48">
        <f t="shared" si="6"/>
        <v>0</v>
      </c>
      <c r="G67" s="49" t="str">
        <f t="shared" si="7"/>
        <v/>
      </c>
    </row>
    <row r="68" spans="1:7" x14ac:dyDescent="0.25">
      <c r="A68" s="44" t="s">
        <v>181</v>
      </c>
      <c r="B68" s="45"/>
      <c r="C68" s="46"/>
      <c r="D68" s="46"/>
      <c r="E68" s="47"/>
      <c r="F68" s="48">
        <f t="shared" si="6"/>
        <v>0</v>
      </c>
      <c r="G68" s="49" t="str">
        <f t="shared" si="7"/>
        <v/>
      </c>
    </row>
    <row r="69" spans="1:7" ht="15.75" thickBot="1" x14ac:dyDescent="0.3">
      <c r="A69" s="50" t="s">
        <v>196</v>
      </c>
      <c r="B69" s="51"/>
      <c r="C69" s="56" t="e">
        <f>C67/C68</f>
        <v>#DIV/0!</v>
      </c>
      <c r="D69" s="56" t="e">
        <f>D67/D68</f>
        <v>#DIV/0!</v>
      </c>
      <c r="E69" s="53"/>
      <c r="F69" s="57" t="e">
        <f t="shared" si="6"/>
        <v>#DIV/0!</v>
      </c>
      <c r="G69" s="55" t="e">
        <f t="shared" si="7"/>
        <v>#DIV/0!</v>
      </c>
    </row>
    <row r="70" spans="1:7" ht="16.5" thickTop="1" thickBot="1" x14ac:dyDescent="0.3">
      <c r="A70" s="102"/>
      <c r="B70" s="103"/>
      <c r="C70" s="103"/>
      <c r="D70" s="103"/>
      <c r="E70" s="103"/>
      <c r="F70" s="103"/>
      <c r="G70" s="103"/>
    </row>
    <row r="71" spans="1:7" ht="15.75" thickTop="1" x14ac:dyDescent="0.25">
      <c r="A71" s="44" t="s">
        <v>195</v>
      </c>
      <c r="B71" s="45"/>
      <c r="C71" s="46"/>
      <c r="D71" s="46"/>
      <c r="E71" s="47"/>
      <c r="F71" s="48">
        <f t="shared" ref="F71:F80" si="8">C71-D71</f>
        <v>0</v>
      </c>
      <c r="G71" s="49" t="str">
        <f t="shared" ref="G71:G80" si="9">IF(OR(C71=0,D71=0),"",C71/D71-1)</f>
        <v/>
      </c>
    </row>
    <row r="72" spans="1:7" x14ac:dyDescent="0.25">
      <c r="A72" s="44" t="s">
        <v>197</v>
      </c>
      <c r="B72" s="45"/>
      <c r="C72" s="46"/>
      <c r="D72" s="46"/>
      <c r="E72" s="47"/>
      <c r="F72" s="48">
        <f t="shared" si="8"/>
        <v>0</v>
      </c>
      <c r="G72" s="49" t="str">
        <f t="shared" si="9"/>
        <v/>
      </c>
    </row>
    <row r="73" spans="1:7" x14ac:dyDescent="0.25">
      <c r="A73" s="50" t="s">
        <v>198</v>
      </c>
      <c r="B73" s="51"/>
      <c r="C73" s="56" t="e">
        <f>C71/C72</f>
        <v>#DIV/0!</v>
      </c>
      <c r="D73" s="56" t="e">
        <f>D71/D72</f>
        <v>#DIV/0!</v>
      </c>
      <c r="E73" s="53"/>
      <c r="F73" s="57" t="e">
        <f t="shared" si="8"/>
        <v>#DIV/0!</v>
      </c>
      <c r="G73" s="55" t="e">
        <f t="shared" si="9"/>
        <v>#DIV/0!</v>
      </c>
    </row>
    <row r="74" spans="1:7" x14ac:dyDescent="0.25">
      <c r="A74" s="44" t="s">
        <v>195</v>
      </c>
      <c r="B74" s="45"/>
      <c r="C74" s="46"/>
      <c r="D74" s="46"/>
      <c r="E74" s="47"/>
      <c r="F74" s="48">
        <f t="shared" si="8"/>
        <v>0</v>
      </c>
      <c r="G74" s="49" t="str">
        <f t="shared" si="9"/>
        <v/>
      </c>
    </row>
    <row r="75" spans="1:7" x14ac:dyDescent="0.25">
      <c r="A75" s="44" t="s">
        <v>199</v>
      </c>
      <c r="B75" s="45"/>
      <c r="C75" s="46"/>
      <c r="D75" s="46"/>
      <c r="E75" s="47"/>
      <c r="F75" s="48">
        <f t="shared" si="8"/>
        <v>0</v>
      </c>
      <c r="G75" s="49" t="str">
        <f t="shared" si="9"/>
        <v/>
      </c>
    </row>
    <row r="76" spans="1:7" x14ac:dyDescent="0.25">
      <c r="A76" s="50" t="s">
        <v>200</v>
      </c>
      <c r="B76" s="51"/>
      <c r="C76" s="56" t="e">
        <f>C74/C75</f>
        <v>#DIV/0!</v>
      </c>
      <c r="D76" s="56" t="e">
        <f>D74/D75</f>
        <v>#DIV/0!</v>
      </c>
      <c r="E76" s="53"/>
      <c r="F76" s="57" t="e">
        <f t="shared" si="8"/>
        <v>#DIV/0!</v>
      </c>
      <c r="G76" s="55" t="e">
        <f t="shared" si="9"/>
        <v>#DIV/0!</v>
      </c>
    </row>
    <row r="77" spans="1:7" x14ac:dyDescent="0.25">
      <c r="A77" s="44" t="s">
        <v>201</v>
      </c>
      <c r="B77" s="45"/>
      <c r="C77" s="68"/>
      <c r="D77" s="68"/>
      <c r="E77" s="47"/>
      <c r="F77" s="69">
        <f t="shared" si="8"/>
        <v>0</v>
      </c>
      <c r="G77" s="49" t="str">
        <f t="shared" si="9"/>
        <v/>
      </c>
    </row>
    <row r="78" spans="1:7" x14ac:dyDescent="0.25">
      <c r="A78" s="44" t="s">
        <v>202</v>
      </c>
      <c r="B78" s="45"/>
      <c r="C78" s="46"/>
      <c r="D78" s="46"/>
      <c r="E78" s="47"/>
      <c r="F78" s="48">
        <f t="shared" si="8"/>
        <v>0</v>
      </c>
      <c r="G78" s="49" t="str">
        <f t="shared" si="9"/>
        <v/>
      </c>
    </row>
    <row r="79" spans="1:7" x14ac:dyDescent="0.25">
      <c r="A79" s="44" t="s">
        <v>203</v>
      </c>
      <c r="B79" s="45"/>
      <c r="C79" s="46"/>
      <c r="D79" s="46"/>
      <c r="E79" s="47"/>
      <c r="F79" s="48">
        <f t="shared" si="8"/>
        <v>0</v>
      </c>
      <c r="G79" s="49" t="str">
        <f t="shared" si="9"/>
        <v/>
      </c>
    </row>
    <row r="80" spans="1:7" ht="15.75" thickBot="1" x14ac:dyDescent="0.3">
      <c r="A80" s="50" t="s">
        <v>204</v>
      </c>
      <c r="B80" s="51"/>
      <c r="C80" s="56" t="e">
        <f>C78/C79</f>
        <v>#DIV/0!</v>
      </c>
      <c r="D80" s="56" t="e">
        <f>D78/D79</f>
        <v>#DIV/0!</v>
      </c>
      <c r="E80" s="53"/>
      <c r="F80" s="57" t="e">
        <f t="shared" si="8"/>
        <v>#DIV/0!</v>
      </c>
      <c r="G80" s="55" t="e">
        <f t="shared" si="9"/>
        <v>#DIV/0!</v>
      </c>
    </row>
    <row r="81" spans="1:7" ht="15.75" thickTop="1" x14ac:dyDescent="0.25">
      <c r="A81" s="104"/>
      <c r="B81" s="105"/>
      <c r="C81" s="105"/>
      <c r="D81" s="105"/>
      <c r="E81" s="105"/>
      <c r="F81" s="105"/>
      <c r="G81" s="105"/>
    </row>
    <row r="82" spans="1:7" ht="15.75" thickBot="1" x14ac:dyDescent="0.3">
      <c r="A82" s="70"/>
      <c r="B82" s="71"/>
      <c r="C82" s="71"/>
      <c r="D82" s="71"/>
      <c r="E82" s="71"/>
      <c r="F82" s="71"/>
      <c r="G82" s="71"/>
    </row>
    <row r="83" spans="1:7" ht="15.75" thickTop="1" x14ac:dyDescent="0.25">
      <c r="A83" s="44"/>
      <c r="B83" s="45"/>
      <c r="C83" s="46"/>
      <c r="D83" s="46"/>
      <c r="E83" s="47"/>
      <c r="F83" s="48"/>
      <c r="G83" s="49"/>
    </row>
    <row r="84" spans="1:7" ht="21" x14ac:dyDescent="0.25">
      <c r="A84" s="39" t="s">
        <v>205</v>
      </c>
      <c r="B84" s="40"/>
      <c r="C84" s="41"/>
      <c r="D84" s="41"/>
      <c r="E84" s="41"/>
      <c r="F84" s="42"/>
      <c r="G84" s="43"/>
    </row>
    <row r="85" spans="1:7" x14ac:dyDescent="0.25">
      <c r="A85" s="44" t="s">
        <v>206</v>
      </c>
      <c r="B85" s="45"/>
      <c r="C85" s="46"/>
      <c r="D85" s="46"/>
      <c r="E85" s="47"/>
      <c r="F85" s="48">
        <f t="shared" ref="F85:F90" si="10">C85-D85</f>
        <v>0</v>
      </c>
      <c r="G85" s="49" t="str">
        <f t="shared" ref="G85:G90" si="11">IF(OR(C85=0,D85=0),"",C85/D85-1)</f>
        <v/>
      </c>
    </row>
    <row r="86" spans="1:7" x14ac:dyDescent="0.25">
      <c r="A86" s="44" t="s">
        <v>207</v>
      </c>
      <c r="B86" s="45"/>
      <c r="C86" s="46"/>
      <c r="D86" s="46"/>
      <c r="E86" s="47"/>
      <c r="F86" s="48">
        <f t="shared" si="10"/>
        <v>0</v>
      </c>
      <c r="G86" s="49" t="str">
        <f t="shared" si="11"/>
        <v/>
      </c>
    </row>
    <row r="87" spans="1:7" x14ac:dyDescent="0.25">
      <c r="A87" s="50" t="s">
        <v>208</v>
      </c>
      <c r="B87" s="51"/>
      <c r="C87" s="58" t="e">
        <f>C85/C86</f>
        <v>#DIV/0!</v>
      </c>
      <c r="D87" s="58" t="e">
        <f>D85/D86</f>
        <v>#DIV/0!</v>
      </c>
      <c r="E87" s="53"/>
      <c r="F87" s="59" t="e">
        <f t="shared" si="10"/>
        <v>#DIV/0!</v>
      </c>
      <c r="G87" s="55" t="e">
        <f t="shared" si="11"/>
        <v>#DIV/0!</v>
      </c>
    </row>
    <row r="88" spans="1:7" x14ac:dyDescent="0.25">
      <c r="A88" s="44" t="s">
        <v>206</v>
      </c>
      <c r="B88" s="45"/>
      <c r="C88" s="46"/>
      <c r="D88" s="46"/>
      <c r="E88" s="47"/>
      <c r="F88" s="48">
        <f t="shared" si="10"/>
        <v>0</v>
      </c>
      <c r="G88" s="49" t="str">
        <f t="shared" si="11"/>
        <v/>
      </c>
    </row>
    <row r="89" spans="1:7" x14ac:dyDescent="0.25">
      <c r="A89" s="44" t="s">
        <v>209</v>
      </c>
      <c r="B89" s="45"/>
      <c r="C89" s="46"/>
      <c r="D89" s="46"/>
      <c r="E89" s="47"/>
      <c r="F89" s="48">
        <f t="shared" si="10"/>
        <v>0</v>
      </c>
      <c r="G89" s="49" t="str">
        <f t="shared" si="11"/>
        <v/>
      </c>
    </row>
    <row r="90" spans="1:7" ht="15.75" thickBot="1" x14ac:dyDescent="0.3">
      <c r="A90" s="50" t="s">
        <v>210</v>
      </c>
      <c r="B90" s="51"/>
      <c r="C90" s="58" t="e">
        <f>C88/C89</f>
        <v>#DIV/0!</v>
      </c>
      <c r="D90" s="58" t="e">
        <f>D88/D89</f>
        <v>#DIV/0!</v>
      </c>
      <c r="E90" s="53"/>
      <c r="F90" s="59" t="e">
        <f t="shared" si="10"/>
        <v>#DIV/0!</v>
      </c>
      <c r="G90" s="55" t="e">
        <f t="shared" si="11"/>
        <v>#DIV/0!</v>
      </c>
    </row>
    <row r="91" spans="1:7" ht="16.5" thickTop="1" thickBot="1" x14ac:dyDescent="0.3">
      <c r="A91" s="106"/>
      <c r="B91" s="107"/>
      <c r="C91" s="107"/>
      <c r="D91" s="107"/>
      <c r="E91" s="107"/>
      <c r="F91" s="107"/>
      <c r="G91" s="107"/>
    </row>
    <row r="92" spans="1:7" ht="15.75" thickTop="1" x14ac:dyDescent="0.25">
      <c r="A92" s="44" t="s">
        <v>189</v>
      </c>
      <c r="B92" s="45"/>
      <c r="C92" s="46"/>
      <c r="D92" s="46"/>
      <c r="E92" s="47"/>
      <c r="F92" s="48">
        <f t="shared" ref="F92:F98" si="12">C92-D92</f>
        <v>0</v>
      </c>
      <c r="G92" s="49" t="str">
        <f t="shared" ref="G92:G98" si="13">IF(OR(C92=0,D92=0),"",C92/D92-1)</f>
        <v/>
      </c>
    </row>
    <row r="93" spans="1:7" x14ac:dyDescent="0.25">
      <c r="A93" s="44" t="s">
        <v>211</v>
      </c>
      <c r="B93" s="45"/>
      <c r="C93" s="46"/>
      <c r="D93" s="46"/>
      <c r="E93" s="47"/>
      <c r="F93" s="48">
        <f t="shared" si="12"/>
        <v>0</v>
      </c>
      <c r="G93" s="49" t="str">
        <f t="shared" si="13"/>
        <v/>
      </c>
    </row>
    <row r="94" spans="1:7" x14ac:dyDescent="0.25">
      <c r="A94" s="50" t="s">
        <v>212</v>
      </c>
      <c r="B94" s="51"/>
      <c r="C94" s="58" t="e">
        <f>C92/C93</f>
        <v>#DIV/0!</v>
      </c>
      <c r="D94" s="58" t="e">
        <f>D92/D93</f>
        <v>#DIV/0!</v>
      </c>
      <c r="E94" s="53"/>
      <c r="F94" s="59" t="e">
        <f t="shared" si="12"/>
        <v>#DIV/0!</v>
      </c>
      <c r="G94" s="55" t="e">
        <f t="shared" si="13"/>
        <v>#DIV/0!</v>
      </c>
    </row>
    <row r="95" spans="1:7" x14ac:dyDescent="0.25">
      <c r="A95" s="44" t="s">
        <v>213</v>
      </c>
      <c r="B95" s="45"/>
      <c r="C95" s="46"/>
      <c r="D95" s="46"/>
      <c r="E95" s="47"/>
      <c r="F95" s="48">
        <f t="shared" si="12"/>
        <v>0</v>
      </c>
      <c r="G95" s="49" t="str">
        <f t="shared" si="13"/>
        <v/>
      </c>
    </row>
    <row r="96" spans="1:7" x14ac:dyDescent="0.25">
      <c r="A96" s="44" t="s">
        <v>214</v>
      </c>
      <c r="B96" s="45"/>
      <c r="C96" s="46"/>
      <c r="D96" s="46"/>
      <c r="E96" s="47"/>
      <c r="F96" s="48">
        <f t="shared" si="12"/>
        <v>0</v>
      </c>
      <c r="G96" s="49" t="str">
        <f t="shared" si="13"/>
        <v/>
      </c>
    </row>
    <row r="97" spans="1:7" x14ac:dyDescent="0.25">
      <c r="A97" s="50" t="s">
        <v>215</v>
      </c>
      <c r="B97" s="51"/>
      <c r="C97" s="58" t="e">
        <f>C95/C96</f>
        <v>#DIV/0!</v>
      </c>
      <c r="D97" s="58" t="e">
        <f>D95/D96</f>
        <v>#DIV/0!</v>
      </c>
      <c r="E97" s="53"/>
      <c r="F97" s="59" t="e">
        <f t="shared" si="12"/>
        <v>#DIV/0!</v>
      </c>
      <c r="G97" s="55" t="e">
        <f t="shared" si="13"/>
        <v>#DIV/0!</v>
      </c>
    </row>
    <row r="98" spans="1:7" ht="15.75" thickBot="1" x14ac:dyDescent="0.3">
      <c r="A98" s="50" t="s">
        <v>216</v>
      </c>
      <c r="B98" s="51"/>
      <c r="C98" s="58" t="e">
        <f>C94*C97</f>
        <v>#DIV/0!</v>
      </c>
      <c r="D98" s="58" t="e">
        <f>D94*D97</f>
        <v>#DIV/0!</v>
      </c>
      <c r="E98" s="53"/>
      <c r="F98" s="59" t="e">
        <f t="shared" si="12"/>
        <v>#DIV/0!</v>
      </c>
      <c r="G98" s="55" t="e">
        <f t="shared" si="13"/>
        <v>#DIV/0!</v>
      </c>
    </row>
    <row r="99" spans="1:7" ht="16.5" thickTop="1" thickBot="1" x14ac:dyDescent="0.3">
      <c r="A99" s="106"/>
      <c r="B99" s="107"/>
      <c r="C99" s="107"/>
      <c r="D99" s="107"/>
      <c r="E99" s="107"/>
      <c r="F99" s="107"/>
      <c r="G99" s="107"/>
    </row>
    <row r="100" spans="1:7" ht="15.75" thickTop="1" x14ac:dyDescent="0.25">
      <c r="A100" s="44" t="s">
        <v>217</v>
      </c>
      <c r="B100" s="45"/>
      <c r="C100" s="72"/>
      <c r="D100" s="72"/>
      <c r="E100" s="47"/>
      <c r="F100" s="69">
        <f>C100-D100</f>
        <v>0</v>
      </c>
      <c r="G100" s="49" t="str">
        <f>IF(OR(C100=0,D100=0),"",C100/D100-1)</f>
        <v/>
      </c>
    </row>
    <row r="101" spans="1:7" x14ac:dyDescent="0.25">
      <c r="A101" s="44" t="s">
        <v>218</v>
      </c>
      <c r="B101" s="45"/>
      <c r="C101" s="72"/>
      <c r="D101" s="72"/>
      <c r="E101" s="47"/>
      <c r="F101" s="69">
        <f>C101-D101</f>
        <v>0</v>
      </c>
      <c r="G101" s="49" t="str">
        <f>IF(OR(C101=0,D101=0),"",C101/D101-1)</f>
        <v/>
      </c>
    </row>
    <row r="102" spans="1:7" x14ac:dyDescent="0.25">
      <c r="A102" s="50" t="s">
        <v>219</v>
      </c>
      <c r="B102" s="51"/>
      <c r="C102" s="58" t="e">
        <f>C76/C80</f>
        <v>#DIV/0!</v>
      </c>
      <c r="D102" s="58" t="e">
        <f>D76/D80</f>
        <v>#DIV/0!</v>
      </c>
      <c r="E102" s="53"/>
      <c r="F102" s="59" t="e">
        <f>C102-D102</f>
        <v>#DIV/0!</v>
      </c>
      <c r="G102" s="55" t="e">
        <f>IF(OR(C102=0,D102=0),"",C102/D102-1)</f>
        <v>#DIV/0!</v>
      </c>
    </row>
    <row r="103" spans="1:7" x14ac:dyDescent="0.25">
      <c r="A103" s="44"/>
      <c r="B103" s="45"/>
      <c r="C103" s="46"/>
      <c r="D103" s="46"/>
      <c r="E103" s="47"/>
      <c r="F103" s="48"/>
      <c r="G103" s="49"/>
    </row>
    <row r="104" spans="1:7" ht="21" x14ac:dyDescent="0.25">
      <c r="A104" s="39" t="s">
        <v>220</v>
      </c>
      <c r="B104" s="40"/>
      <c r="C104" s="41"/>
      <c r="D104" s="41"/>
      <c r="E104" s="41"/>
      <c r="F104" s="42"/>
      <c r="G104" s="43"/>
    </row>
    <row r="105" spans="1:7" x14ac:dyDescent="0.25">
      <c r="A105" s="44" t="s">
        <v>221</v>
      </c>
      <c r="B105" s="45"/>
      <c r="C105" s="46"/>
      <c r="D105" s="46"/>
      <c r="E105" s="47"/>
      <c r="F105" s="48">
        <f t="shared" ref="F105:F119" si="14">C105-D105</f>
        <v>0</v>
      </c>
      <c r="G105" s="49" t="str">
        <f t="shared" ref="G105:G119" si="15">IF(OR(C105=0,D105=0),"",C105/D105-1)</f>
        <v/>
      </c>
    </row>
    <row r="106" spans="1:7" x14ac:dyDescent="0.25">
      <c r="A106" s="44" t="s">
        <v>222</v>
      </c>
      <c r="B106" s="45"/>
      <c r="C106" s="46"/>
      <c r="D106" s="46"/>
      <c r="E106" s="47"/>
      <c r="F106" s="48">
        <f t="shared" si="14"/>
        <v>0</v>
      </c>
      <c r="G106" s="49" t="str">
        <f t="shared" si="15"/>
        <v/>
      </c>
    </row>
    <row r="107" spans="1:7" x14ac:dyDescent="0.25">
      <c r="A107" s="50" t="s">
        <v>223</v>
      </c>
      <c r="B107" s="51"/>
      <c r="C107" s="56" t="e">
        <f>C105/SUM(C105:C106)</f>
        <v>#DIV/0!</v>
      </c>
      <c r="D107" s="56" t="e">
        <f>D105/SUM(D105:D106)</f>
        <v>#DIV/0!</v>
      </c>
      <c r="E107" s="53"/>
      <c r="F107" s="57" t="e">
        <f t="shared" si="14"/>
        <v>#DIV/0!</v>
      </c>
      <c r="G107" s="55" t="e">
        <f t="shared" si="15"/>
        <v>#DIV/0!</v>
      </c>
    </row>
    <row r="108" spans="1:7" x14ac:dyDescent="0.25">
      <c r="A108" s="44" t="s">
        <v>224</v>
      </c>
      <c r="B108" s="45"/>
      <c r="C108" s="46"/>
      <c r="D108" s="46"/>
      <c r="E108" s="47"/>
      <c r="F108" s="48">
        <f t="shared" si="14"/>
        <v>0</v>
      </c>
      <c r="G108" s="49" t="str">
        <f t="shared" si="15"/>
        <v/>
      </c>
    </row>
    <row r="109" spans="1:7" x14ac:dyDescent="0.25">
      <c r="A109" s="44" t="s">
        <v>225</v>
      </c>
      <c r="B109" s="45"/>
      <c r="C109" s="46"/>
      <c r="D109" s="46"/>
      <c r="E109" s="47"/>
      <c r="F109" s="48">
        <f t="shared" si="14"/>
        <v>0</v>
      </c>
      <c r="G109" s="49" t="str">
        <f t="shared" si="15"/>
        <v/>
      </c>
    </row>
    <row r="110" spans="1:7" x14ac:dyDescent="0.25">
      <c r="A110" s="50" t="s">
        <v>226</v>
      </c>
      <c r="B110" s="51"/>
      <c r="C110" s="56" t="e">
        <f>C108/C109</f>
        <v>#DIV/0!</v>
      </c>
      <c r="D110" s="56" t="e">
        <f>D108/D109</f>
        <v>#DIV/0!</v>
      </c>
      <c r="E110" s="53"/>
      <c r="F110" s="59" t="e">
        <f t="shared" si="14"/>
        <v>#DIV/0!</v>
      </c>
      <c r="G110" s="55" t="e">
        <f t="shared" si="15"/>
        <v>#DIV/0!</v>
      </c>
    </row>
    <row r="111" spans="1:7" x14ac:dyDescent="0.25">
      <c r="A111" s="44" t="s">
        <v>213</v>
      </c>
      <c r="B111" s="45"/>
      <c r="C111" s="46"/>
      <c r="D111" s="46"/>
      <c r="E111" s="47"/>
      <c r="F111" s="48">
        <f t="shared" si="14"/>
        <v>0</v>
      </c>
      <c r="G111" s="49" t="str">
        <f t="shared" si="15"/>
        <v/>
      </c>
    </row>
    <row r="112" spans="1:7" x14ac:dyDescent="0.25">
      <c r="A112" s="44" t="s">
        <v>227</v>
      </c>
      <c r="B112" s="45"/>
      <c r="C112" s="46"/>
      <c r="D112" s="46"/>
      <c r="E112" s="47"/>
      <c r="F112" s="48">
        <f t="shared" si="14"/>
        <v>0</v>
      </c>
      <c r="G112" s="49" t="str">
        <f t="shared" si="15"/>
        <v/>
      </c>
    </row>
    <row r="113" spans="1:7" x14ac:dyDescent="0.25">
      <c r="A113" s="50" t="s">
        <v>228</v>
      </c>
      <c r="B113" s="51"/>
      <c r="C113" s="58" t="e">
        <f>C111/C112</f>
        <v>#DIV/0!</v>
      </c>
      <c r="D113" s="58" t="e">
        <f>D111/D112</f>
        <v>#DIV/0!</v>
      </c>
      <c r="E113" s="53"/>
      <c r="F113" s="59" t="e">
        <f t="shared" si="14"/>
        <v>#DIV/0!</v>
      </c>
      <c r="G113" s="55" t="e">
        <f t="shared" si="15"/>
        <v>#DIV/0!</v>
      </c>
    </row>
    <row r="114" spans="1:7" x14ac:dyDescent="0.25">
      <c r="A114" s="44" t="s">
        <v>213</v>
      </c>
      <c r="B114" s="45"/>
      <c r="C114" s="46"/>
      <c r="D114" s="46"/>
      <c r="E114" s="47"/>
      <c r="F114" s="48">
        <f t="shared" si="14"/>
        <v>0</v>
      </c>
      <c r="G114" s="49" t="str">
        <f t="shared" si="15"/>
        <v/>
      </c>
    </row>
    <row r="115" spans="1:7" x14ac:dyDescent="0.25">
      <c r="A115" s="44" t="s">
        <v>229</v>
      </c>
      <c r="B115" s="45"/>
      <c r="C115" s="46"/>
      <c r="D115" s="46"/>
      <c r="E115" s="47"/>
      <c r="F115" s="48">
        <f t="shared" si="14"/>
        <v>0</v>
      </c>
      <c r="G115" s="49" t="str">
        <f t="shared" si="15"/>
        <v/>
      </c>
    </row>
    <row r="116" spans="1:7" x14ac:dyDescent="0.25">
      <c r="A116" s="50" t="s">
        <v>230</v>
      </c>
      <c r="B116" s="51"/>
      <c r="C116" s="58" t="e">
        <f>C114/C115</f>
        <v>#DIV/0!</v>
      </c>
      <c r="D116" s="58" t="e">
        <f>D114/D115</f>
        <v>#DIV/0!</v>
      </c>
      <c r="E116" s="53"/>
      <c r="F116" s="59" t="e">
        <f t="shared" si="14"/>
        <v>#DIV/0!</v>
      </c>
      <c r="G116" s="55" t="e">
        <f t="shared" si="15"/>
        <v>#DIV/0!</v>
      </c>
    </row>
    <row r="117" spans="1:7" x14ac:dyDescent="0.25">
      <c r="A117" s="44" t="s">
        <v>189</v>
      </c>
      <c r="B117" s="45"/>
      <c r="C117" s="46"/>
      <c r="D117" s="46"/>
      <c r="E117" s="47"/>
      <c r="F117" s="48">
        <f t="shared" si="14"/>
        <v>0</v>
      </c>
      <c r="G117" s="49" t="str">
        <f t="shared" si="15"/>
        <v/>
      </c>
    </row>
    <row r="118" spans="1:7" x14ac:dyDescent="0.25">
      <c r="A118" s="44" t="s">
        <v>231</v>
      </c>
      <c r="B118" s="45"/>
      <c r="C118" s="46"/>
      <c r="D118" s="46"/>
      <c r="E118" s="47"/>
      <c r="F118" s="48">
        <f t="shared" si="14"/>
        <v>0</v>
      </c>
      <c r="G118" s="49" t="str">
        <f t="shared" si="15"/>
        <v/>
      </c>
    </row>
    <row r="119" spans="1:7" x14ac:dyDescent="0.25">
      <c r="A119" s="50" t="s">
        <v>232</v>
      </c>
      <c r="B119" s="51"/>
      <c r="C119" s="58" t="e">
        <f>C117/C118</f>
        <v>#DIV/0!</v>
      </c>
      <c r="D119" s="58" t="e">
        <f>D117/D118</f>
        <v>#DIV/0!</v>
      </c>
      <c r="E119" s="53"/>
      <c r="F119" s="59" t="e">
        <f t="shared" si="14"/>
        <v>#DIV/0!</v>
      </c>
      <c r="G119" s="55" t="e">
        <f t="shared" si="15"/>
        <v>#DIV/0!</v>
      </c>
    </row>
  </sheetData>
  <mergeCells count="10">
    <mergeCell ref="A70:G70"/>
    <mergeCell ref="A81:G81"/>
    <mergeCell ref="A91:G91"/>
    <mergeCell ref="A99:G99"/>
    <mergeCell ref="A21:G21"/>
    <mergeCell ref="A22:G22"/>
    <mergeCell ref="A23:G23"/>
    <mergeCell ref="A43:G43"/>
    <mergeCell ref="A54:G54"/>
    <mergeCell ref="A55:G5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EECC</vt:lpstr>
      <vt:lpstr>RAZONES FINANCIERA</vt:lpstr>
      <vt:lpstr>RESULTADOS PARA ANALISIS</vt:lpstr>
    </vt:vector>
  </TitlesOfParts>
  <Company>Luffi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SALAS SISTEMAS</cp:lastModifiedBy>
  <dcterms:created xsi:type="dcterms:W3CDTF">2016-08-10T22:17:11Z</dcterms:created>
  <dcterms:modified xsi:type="dcterms:W3CDTF">2018-03-02T23:48:59Z</dcterms:modified>
</cp:coreProperties>
</file>